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326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G52" i="294"/>
  <c r="J46"/>
  <c r="G40"/>
  <c r="J82"/>
  <c r="I82"/>
  <c r="G82"/>
  <c r="J83"/>
  <c r="I83"/>
  <c r="G83"/>
  <c r="G81" s="1"/>
  <c r="H72"/>
  <c r="J71"/>
  <c r="H71"/>
  <c r="I81" l="1"/>
  <c r="J81"/>
  <c r="J24" l="1"/>
  <c r="J33" s="1"/>
  <c r="I24"/>
  <c r="H24"/>
  <c r="H68" s="1"/>
  <c r="H70" s="1"/>
  <c r="I33" l="1"/>
  <c r="G33" s="1"/>
  <c r="J19"/>
  <c r="J72"/>
  <c r="G72" l="1"/>
  <c r="I19"/>
  <c r="G29" s="1"/>
  <c r="J20"/>
  <c r="J68"/>
  <c r="J70" s="1"/>
  <c r="I72"/>
  <c r="G24" l="1"/>
  <c r="I68"/>
  <c r="I70" s="1"/>
  <c r="I20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B2" i="290"/>
  <c r="B3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<sst xmlns="http://schemas.openxmlformats.org/spreadsheetml/2006/main" count="7531" uniqueCount="1528">
  <si>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</si>
  <si>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</si>
  <si>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</si>
  <si>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</si>
  <si>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</si>
  <si>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</si>
  <si>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</si>
  <si>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</si>
  <si>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</si>
  <si>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</si>
  <si>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</si>
  <si>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</si>
  <si>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</si>
  <si>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</si>
  <si>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</si>
  <si>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</si>
  <si>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</si>
  <si>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</si>
  <si>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</si>
  <si>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</si>
  <si>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</si>
  <si>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</si>
  <si>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</si>
  <si>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</si>
  <si>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</si>
  <si>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</si>
  <si>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</si>
  <si>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</si>
  <si>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</si>
  <si>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</si>
  <si>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</si>
  <si>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</si>
  <si>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</si>
  <si>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</si>
  <si>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</si>
  <si>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</si>
  <si>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</si>
  <si>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</si>
  <si>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</si>
  <si>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</si>
  <si>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</si>
  <si>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</si>
  <si>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</si>
  <si>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</si>
  <si>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</si>
  <si>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</si>
  <si>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</si>
  <si>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</si>
  <si>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</si>
  <si>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</si>
  <si>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</si>
  <si>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</si>
  <si>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</si>
  <si>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</si>
  <si>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</si>
  <si>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</si>
  <si>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</si>
  <si>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</si>
  <si>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</si>
  <si>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</si>
  <si>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</si>
  <si>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</si>
  <si>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</si>
  <si>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</si>
  <si>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</si>
  <si>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</si>
  <si>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</si>
  <si>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</si>
  <si>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</si>
  <si>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</si>
  <si>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</si>
  <si>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</si>
  <si>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</si>
  <si>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</si>
  <si>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</si>
  <si>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</si>
  <si>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</si>
  <si>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</si>
  <si>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</si>
  <si>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</si>
  <si>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</si>
  <si>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</si>
  <si>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</si>
  <si>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</si>
  <si>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</si>
  <si>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</si>
  <si>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</si>
  <si>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</si>
  <si>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</si>
  <si>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</si>
  <si>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</si>
  <si>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</si>
  <si>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</si>
  <si>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</si>
  <si>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</si>
  <si>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</si>
  <si>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</si>
  <si>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</si>
  <si>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</si>
  <si>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</si>
  <si>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</si>
  <si>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</si>
  <si>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</si>
  <si>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</si>
  <si>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</si>
  <si>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</si>
  <si>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</si>
  <si>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</si>
  <si>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</si>
  <si>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</si>
  <si>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</si>
  <si>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</si>
  <si>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</si>
  <si>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</si>
  <si>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</si>
  <si>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</si>
  <si>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</si>
  <si>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</si>
  <si>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</si>
  <si>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</si>
  <si>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</si>
  <si>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</si>
  <si>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</si>
  <si>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</si>
  <si>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</si>
  <si>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</si>
  <si>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</si>
  <si>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</si>
  <si>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</si>
  <si>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</si>
  <si>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</si>
  <si>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</si>
  <si>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</si>
  <si>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</si>
  <si>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</si>
  <si>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</si>
  <si>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</si>
  <si>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</si>
  <si>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</si>
  <si>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</si>
  <si>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</si>
  <si>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</si>
  <si>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</si>
  <si>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</si>
  <si>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</si>
  <si>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</si>
  <si>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</si>
  <si>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</si>
  <si>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</si>
  <si>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</si>
  <si>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</si>
  <si>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</si>
  <si>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</si>
  <si>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</si>
  <si>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</si>
  <si>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</si>
  <si>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</si>
  <si>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</si>
  <si>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</si>
  <si>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</si>
  <si>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</si>
  <si>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</si>
  <si>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</si>
  <si>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</si>
  <si>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</si>
  <si>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</si>
  <si>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</si>
  <si>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</si>
  <si>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</si>
  <si>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</si>
  <si>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</si>
  <si>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</si>
  <si>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</si>
  <si>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</si>
  <si>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</si>
  <si>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</si>
  <si>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</si>
  <si>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</si>
  <si>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</si>
  <si>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</si>
  <si>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</si>
  <si>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</si>
  <si>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</si>
  <si>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</si>
  <si>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</si>
  <si>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</si>
  <si>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</si>
  <si>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</si>
  <si>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</si>
  <si>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</si>
  <si>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</si>
  <si>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</si>
  <si>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</si>
  <si>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</si>
  <si>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</si>
  <si>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</si>
  <si>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</si>
  <si>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</si>
  <si>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</si>
  <si>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</si>
  <si>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</si>
  <si>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</si>
  <si>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</si>
  <si>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</si>
  <si>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</si>
  <si>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</si>
  <si>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</si>
  <si>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</si>
  <si>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</si>
  <si>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</si>
  <si>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</si>
  <si>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</si>
  <si>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</si>
  <si>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</si>
  <si>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</si>
  <si>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</si>
  <si>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</si>
  <si>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</si>
  <si>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</si>
  <si>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</si>
  <si>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</si>
  <si>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</si>
  <si>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</si>
  <si>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</si>
  <si>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</si>
  <si>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</si>
  <si>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</si>
  <si>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</si>
  <si>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</si>
  <si>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</si>
  <si>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</si>
  <si>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</si>
  <si>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</si>
  <si>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</si>
  <si>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</si>
  <si>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</si>
  <si>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</si>
  <si>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</si>
  <si>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</si>
  <si>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</si>
  <si>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</si>
  <si>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</si>
  <si>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</si>
  <si>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</si>
  <si>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</si>
  <si>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</si>
  <si>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</si>
  <si>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</si>
  <si>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</si>
  <si>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</si>
  <si>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</si>
  <si>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</si>
  <si>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</si>
  <si>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</si>
  <si>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</si>
  <si>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</si>
  <si>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</si>
  <si>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</si>
  <si>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</si>
  <si>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</si>
  <si>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</si>
  <si>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</si>
  <si>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</si>
  <si>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</si>
  <si>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</si>
  <si>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</si>
  <si>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</si>
  <si>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</si>
  <si>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</si>
  <si>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</si>
  <si>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</si>
  <si>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</si>
  <si>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</si>
  <si>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</si>
  <si>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</si>
  <si>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</si>
  <si>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</si>
  <si>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</si>
  <si>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</si>
  <si>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</si>
  <si>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</si>
  <si>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</si>
  <si>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</si>
  <si>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</si>
  <si>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</si>
  <si>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</si>
  <si>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</si>
  <si>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</si>
  <si>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</si>
  <si>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</si>
  <si>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</si>
  <si>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</si>
  <si>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</si>
  <si>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</si>
  <si>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</si>
  <si>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</si>
  <si>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</si>
  <si>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</si>
  <si>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</si>
  <si>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</si>
  <si>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</si>
  <si>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</si>
  <si>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</si>
  <si>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</si>
  <si>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</si>
  <si>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</si>
  <si>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</si>
  <si>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</si>
  <si>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</si>
  <si>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</si>
  <si>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</si>
  <si>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</si>
  <si>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</si>
  <si>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</si>
  <si>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</si>
  <si>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</si>
  <si>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</si>
  <si>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</si>
  <si>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</si>
  <si>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</si>
  <si>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</si>
  <si>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</si>
  <si>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</si>
  <si>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</si>
  <si>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</si>
  <si>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</si>
  <si>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</si>
  <si>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</si>
  <si>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</si>
  <si>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</si>
  <si>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</si>
  <si>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</si>
  <si>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</si>
  <si>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</si>
  <si>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</si>
  <si>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</si>
  <si>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</si>
  <si>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</si>
  <si>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</si>
  <si>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</si>
  <si>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</si>
  <si>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</si>
  <si>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</si>
  <si>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</si>
  <si>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</si>
  <si>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</si>
  <si>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</si>
  <si>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</si>
  <si>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</si>
  <si>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</si>
  <si>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</si>
  <si>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</si>
  <si>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</si>
  <si>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</si>
  <si>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</si>
  <si>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</si>
  <si>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</si>
  <si>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</si>
  <si>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</si>
  <si>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</si>
  <si>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</si>
  <si>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</si>
  <si>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</si>
  <si>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</si>
  <si>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</si>
  <si>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</si>
  <si>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</si>
  <si>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</si>
  <si>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</si>
  <si>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</si>
  <si>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</si>
  <si>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</si>
  <si>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</si>
  <si>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</si>
  <si>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</si>
  <si>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</si>
  <si>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</si>
  <si>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</si>
  <si>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</si>
  <si>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</si>
  <si>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</si>
  <si>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</si>
  <si>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</si>
  <si>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</si>
  <si>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</si>
  <si>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</si>
  <si>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</si>
  <si>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</si>
  <si>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</si>
  <si>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</si>
  <si>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</si>
  <si>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</si>
  <si>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</si>
  <si>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</si>
  <si>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</si>
  <si>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</si>
  <si>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</si>
  <si>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</si>
  <si>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</si>
  <si>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</si>
  <si>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</si>
  <si>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</si>
  <si>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</si>
  <si>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</si>
  <si>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</si>
  <si>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</si>
  <si>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</si>
  <si>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</si>
  <si>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</si>
  <si>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</si>
  <si>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</si>
  <si>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</si>
  <si>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</si>
  <si>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</si>
  <si>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</si>
  <si>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</si>
  <si>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</si>
  <si>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</si>
  <si>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</si>
  <si>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</si>
  <si>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</si>
  <si>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</si>
  <si>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</si>
  <si>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</si>
  <si>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</si>
  <si>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</si>
  <si>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</si>
  <si>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</si>
  <si>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</si>
  <si>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</si>
  <si>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</si>
  <si>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</si>
  <si>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</si>
  <si>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</si>
  <si>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</si>
  <si>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</si>
  <si>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</si>
  <si>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</si>
  <si>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</si>
  <si>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</si>
  <si>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</si>
  <si>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</si>
  <si>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</si>
  <si>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</si>
  <si>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</si>
  <si>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</si>
  <si>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</si>
  <si>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</si>
  <si>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</si>
  <si>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</si>
  <si>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</si>
  <si>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</si>
  <si>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</si>
  <si>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</si>
  <si>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</si>
  <si>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</si>
  <si>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</si>
  <si>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</si>
  <si>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</si>
  <si>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</si>
  <si>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</si>
  <si>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</si>
  <si>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</si>
  <si>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</si>
  <si>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</si>
  <si>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</si>
  <si>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</si>
  <si>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</si>
  <si>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</si>
  <si>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</si>
  <si>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</si>
  <si>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</si>
  <si>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</si>
  <si>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</si>
  <si>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</si>
  <si>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</si>
  <si>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</si>
  <si>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</si>
  <si>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</si>
  <si>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</si>
  <si>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</si>
  <si>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</si>
  <si>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</si>
  <si>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</si>
  <si>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</si>
  <si>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</si>
  <si>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</si>
  <si>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</si>
  <si>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</si>
  <si>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</si>
  <si>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</si>
  <si>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</si>
  <si>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</si>
  <si>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</si>
  <si>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</si>
  <si>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</si>
  <si>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</si>
  <si>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</si>
  <si>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</si>
  <si>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</si>
  <si>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</si>
  <si>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</si>
  <si>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</si>
  <si>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</si>
  <si>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</si>
  <si>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</si>
  <si>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</si>
  <si>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</si>
  <si>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</si>
  <si>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</si>
  <si>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</si>
  <si>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</si>
  <si>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</si>
  <si>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</si>
  <si>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</si>
  <si>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</si>
  <si>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</si>
  <si>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</si>
  <si>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</si>
  <si>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</si>
  <si>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</si>
  <si>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</si>
  <si>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</si>
  <si>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</si>
  <si>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</si>
  <si>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</si>
  <si>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</si>
  <si>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</si>
  <si>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</si>
  <si>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</si>
  <si>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</si>
  <si>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</si>
  <si>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</si>
  <si>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</si>
  <si>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</si>
  <si>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</si>
  <si>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</si>
  <si>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</si>
  <si>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</si>
  <si>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</si>
  <si>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</si>
  <si>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</si>
  <si>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</si>
  <si>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</si>
  <si>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</si>
  <si>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</si>
  <si>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</si>
  <si>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</si>
  <si>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</si>
  <si>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</si>
  <si>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</si>
  <si>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</si>
  <si>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</si>
  <si>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</si>
  <si>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</si>
  <si>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</si>
  <si>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</si>
  <si>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</si>
  <si>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</si>
  <si>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</si>
  <si>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</si>
  <si>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</si>
  <si>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</si>
  <si>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</si>
  <si>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</si>
  <si>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</si>
  <si>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</si>
  <si>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</si>
  <si>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</si>
  <si>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</si>
  <si>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</si>
  <si>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</si>
  <si>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</si>
  <si>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</si>
  <si>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</si>
  <si>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</si>
  <si>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</si>
  <si>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</si>
  <si>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</si>
  <si>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</si>
  <si>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</si>
  <si>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</si>
  <si>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</si>
  <si>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</si>
  <si>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</si>
  <si>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</si>
  <si>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</si>
  <si>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</si>
  <si>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</si>
  <si>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</si>
  <si>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</si>
  <si>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</si>
  <si>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</si>
  <si>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</si>
  <si>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</si>
  <si>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</si>
  <si>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</si>
  <si>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</si>
  <si>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</si>
  <si>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</si>
  <si>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</si>
  <si>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</si>
  <si>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</si>
  <si>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</si>
  <si>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</si>
  <si>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</si>
  <si>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</si>
  <si>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</si>
  <si>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</si>
  <si>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</si>
  <si>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</si>
  <si>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</si>
  <si>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</si>
  <si>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</si>
  <si>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</si>
  <si>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</si>
  <si>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</si>
  <si>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</si>
  <si>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</si>
  <si>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</si>
  <si>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</si>
  <si>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</si>
  <si>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</si>
  <si>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</si>
  <si>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</si>
  <si>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</si>
  <si>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</si>
  <si>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</si>
  <si>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</si>
  <si>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</si>
  <si>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</si>
  <si>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</si>
  <si>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</si>
  <si>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</si>
  <si>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</si>
  <si>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</si>
  <si>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</si>
  <si>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</si>
  <si>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</si>
  <si>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</si>
  <si>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</si>
  <si>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</si>
  <si>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</si>
  <si>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</si>
  <si>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</si>
  <si>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</si>
  <si>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</si>
  <si>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</si>
  <si>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</si>
  <si>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</si>
  <si>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</si>
  <si>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</si>
  <si>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</si>
  <si>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</si>
  <si>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</si>
  <si>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</si>
  <si>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</si>
  <si>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</si>
  <si>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</si>
  <si>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</si>
  <si>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</si>
  <si>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</si>
  <si>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</si>
  <si>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</si>
  <si>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</si>
  <si>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</si>
  <si>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</si>
  <si>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</si>
  <si>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</si>
  <si>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</si>
  <si>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</si>
  <si>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</si>
  <si>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</si>
  <si>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</si>
  <si>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</si>
  <si>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</si>
  <si>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</si>
  <si>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</si>
  <si>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</si>
  <si>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</si>
  <si>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</si>
  <si>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</si>
  <si>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</si>
  <si>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</si>
  <si>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</si>
  <si>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</si>
  <si>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</si>
  <si>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</si>
  <si>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</si>
  <si>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</si>
  <si>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</si>
  <si>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</si>
  <si>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</si>
  <si>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</si>
  <si>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</si>
  <si>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</si>
  <si>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</si>
  <si>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</si>
  <si>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</si>
  <si>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</si>
  <si>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</si>
  <si>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</si>
  <si>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</si>
  <si>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</si>
  <si>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</si>
  <si>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</si>
  <si>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</si>
  <si>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</si>
  <si>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</si>
  <si>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</si>
  <si>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</si>
  <si>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</si>
  <si>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</si>
  <si>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</si>
  <si>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</si>
  <si>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</si>
  <si>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</si>
  <si>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</si>
  <si>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</si>
  <si>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</si>
  <si>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</si>
  <si>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</si>
  <si>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</si>
  <si>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</si>
  <si>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</si>
  <si>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</si>
  <si>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</si>
  <si>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</si>
  <si>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</si>
  <si>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</si>
  <si>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</si>
  <si>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</si>
  <si>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</si>
  <si>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</si>
  <si>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</si>
  <si>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</si>
  <si>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</si>
  <si>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</si>
  <si>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</si>
  <si>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</si>
  <si>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</si>
  <si>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</si>
  <si>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</si>
  <si>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</si>
  <si>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</si>
  <si>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</si>
  <si>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</si>
  <si>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</si>
  <si>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</si>
  <si>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</si>
  <si>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</si>
  <si>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</si>
  <si>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</si>
  <si>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</si>
  <si>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</si>
  <si>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</si>
  <si>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</si>
  <si>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</si>
  <si>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</si>
  <si>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</si>
  <si>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</si>
  <si>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</si>
  <si>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</si>
  <si>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</si>
  <si>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</si>
  <si>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</si>
  <si>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</si>
  <si>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</si>
  <si>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</si>
  <si>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</si>
  <si>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</si>
  <si>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</si>
  <si>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</si>
  <si>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</si>
  <si>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</si>
  <si>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</si>
  <si>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</si>
  <si>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</si>
  <si>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</si>
  <si>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</si>
  <si>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</si>
  <si>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</si>
  <si>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</si>
  <si>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</si>
  <si>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</si>
  <si>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</si>
  <si>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</si>
  <si>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</si>
  <si>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</si>
  <si>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</si>
  <si>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</si>
  <si>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</si>
  <si>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</si>
  <si>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</si>
  <si>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</si>
  <si>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</si>
  <si>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</si>
  <si>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</si>
  <si>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</si>
  <si>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</si>
  <si>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</si>
  <si>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</si>
  <si>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</si>
  <si>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</si>
  <si>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</si>
  <si>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</si>
  <si>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</si>
  <si>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</si>
  <si>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</si>
  <si>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</si>
  <si>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</si>
  <si>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</si>
  <si>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</si>
  <si>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</si>
  <si>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</si>
  <si>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</si>
  <si>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</si>
  <si>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</si>
  <si>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</si>
  <si>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</si>
  <si>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</si>
  <si>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</si>
  <si>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</si>
  <si>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</si>
  <si>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</si>
  <si>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</si>
  <si>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</si>
  <si>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</si>
  <si>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</si>
  <si>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</si>
  <si>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</si>
  <si>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</si>
  <si>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</si>
  <si>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</si>
  <si>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</si>
  <si>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</si>
  <si>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</si>
  <si>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</si>
  <si>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</si>
  <si>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</si>
  <si>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</si>
  <si>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</si>
  <si>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</si>
  <si>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</si>
  <si>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</si>
  <si>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</si>
  <si>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</si>
  <si>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</si>
  <si>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</si>
  <si>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</si>
  <si>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</si>
  <si>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</si>
  <si>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</si>
  <si>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</si>
  <si>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</si>
  <si>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</si>
  <si>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</si>
  <si>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</si>
  <si>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</si>
  <si>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</si>
  <si>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</si>
  <si>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</si>
  <si>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</si>
  <si>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</si>
  <si>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</si>
  <si>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</si>
  <si>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</si>
  <si>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</si>
  <si>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</si>
  <si>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</si>
  <si>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</si>
  <si>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</si>
  <si>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</si>
  <si>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</si>
  <si>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</si>
  <si>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</si>
  <si>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</si>
  <si>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</si>
  <si>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</si>
  <si>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</si>
  <si>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</si>
  <si>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</si>
  <si>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</si>
  <si>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</si>
  <si>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</si>
  <si>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</si>
  <si>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</si>
  <si>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</si>
  <si>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</si>
  <si>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</si>
  <si>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</si>
  <si>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</si>
  <si>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</si>
  <si>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</si>
  <si>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</si>
  <si>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</si>
  <si>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</si>
  <si>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</si>
  <si>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</si>
  <si>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</si>
  <si>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</si>
  <si>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</si>
  <si>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</si>
  <si>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</si>
  <si>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</si>
  <si>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</si>
  <si>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</si>
  <si>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</si>
  <si>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</si>
  <si>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</si>
  <si>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</si>
  <si>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</si>
  <si>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</si>
  <si>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</si>
  <si>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</si>
  <si>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</si>
  <si>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</si>
  <si>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</si>
  <si>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</si>
  <si>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</si>
  <si>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</si>
  <si>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</si>
  <si>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</si>
  <si>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</si>
  <si>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</si>
  <si>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</si>
  <si>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</si>
  <si>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</si>
  <si>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</si>
  <si>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</si>
  <si>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</si>
  <si>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</si>
  <si>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</si>
  <si>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</si>
  <si>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</si>
  <si>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</si>
  <si>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</si>
  <si>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</si>
  <si>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</si>
  <si>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</si>
  <si>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</si>
  <si>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</si>
  <si>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</si>
  <si>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</si>
  <si>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</si>
  <si>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</si>
  <si>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</si>
  <si>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</si>
  <si>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</si>
  <si>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</si>
  <si>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</si>
  <si>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</si>
  <si>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</si>
  <si>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</si>
  <si>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</si>
  <si>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</si>
  <si>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</si>
  <si>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</si>
  <si>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</si>
  <si>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</si>
  <si>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</si>
  <si>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</si>
  <si>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</si>
  <si>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</si>
  <si>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</si>
  <si>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</si>
  <si>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</si>
  <si>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</si>
  <si>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</si>
  <si>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</si>
  <si>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</si>
  <si>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</si>
  <si>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</si>
  <si>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</si>
  <si>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</si>
  <si>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</si>
  <si>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</si>
  <si>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</si>
  <si>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</si>
  <si>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</si>
  <si>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</si>
  <si>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</si>
  <si>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</si>
  <si>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</si>
  <si>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</si>
  <si>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</si>
  <si>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</si>
  <si>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</si>
  <si>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</si>
  <si>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</si>
  <si>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</si>
  <si>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</si>
  <si>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</si>
  <si>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</si>
  <si>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</si>
  <si>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</si>
  <si>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</si>
  <si>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</si>
  <si>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</si>
  <si>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</si>
  <si>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</si>
  <si>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</si>
  <si>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</si>
  <si>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</si>
  <si>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</si>
  <si>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</si>
  <si>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</si>
  <si>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</si>
  <si>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</si>
  <si>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</si>
  <si>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</si>
  <si>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</si>
  <si>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</si>
  <si>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</si>
  <si>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</si>
  <si>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</si>
  <si>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</si>
  <si>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</si>
  <si>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</si>
  <si>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</si>
  <si>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</si>
  <si>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</si>
  <si>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</si>
  <si>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</si>
  <si>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</si>
  <si>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</si>
  <si>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</si>
  <si>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</si>
  <si>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</si>
  <si>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</si>
  <si>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</si>
  <si>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</si>
  <si>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</si>
  <si>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</si>
  <si>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</si>
  <si>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</si>
  <si>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</si>
  <si>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</si>
  <si>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</si>
  <si>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</si>
  <si>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</si>
  <si>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</si>
  <si>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</si>
  <si>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</si>
  <si>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</si>
  <si>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</si>
  <si>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</si>
  <si>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</si>
  <si>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</si>
  <si>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</si>
  <si>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</si>
  <si>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</si>
  <si>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</si>
  <si>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</si>
  <si>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</si>
  <si>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</si>
  <si>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</si>
  <si>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</si>
  <si>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</si>
  <si>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</si>
  <si>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</si>
  <si>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</si>
  <si>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</si>
  <si>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</si>
  <si>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</si>
  <si>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</si>
  <si>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</si>
  <si>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</si>
  <si>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</si>
  <si>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</si>
  <si>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</si>
  <si>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</si>
  <si>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</si>
  <si>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</si>
  <si>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</si>
  <si>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</si>
  <si>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</si>
  <si>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</si>
  <si>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</si>
  <si>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</si>
  <si>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</si>
  <si>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</si>
  <si>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</si>
  <si>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</si>
  <si>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</si>
  <si>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</si>
  <si>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</si>
  <si>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</si>
  <si>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</si>
  <si>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</si>
  <si>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</si>
  <si>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</si>
  <si>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</si>
  <si>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</si>
  <si>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</si>
  <si>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</si>
  <si>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</si>
  <si>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</si>
  <si>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</si>
  <si>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</si>
  <si>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</si>
  <si>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</si>
  <si>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</si>
  <si>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</si>
  <si>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</si>
  <si>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</si>
  <si>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</si>
  <si>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</si>
  <si>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</si>
  <si>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</si>
  <si>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</si>
  <si>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</si>
  <si>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</si>
  <si>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</si>
  <si>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</si>
  <si>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</si>
  <si>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</si>
  <si>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</si>
  <si>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</si>
  <si>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</si>
  <si>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</si>
  <si>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</si>
  <si>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</si>
  <si>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</si>
  <si>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</si>
  <si>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</si>
  <si>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</si>
  <si>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</si>
  <si>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</si>
  <si>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</si>
  <si>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</si>
  <si>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</si>
  <si>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</si>
  <si>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</si>
  <si>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</si>
  <si>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</si>
  <si>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</si>
  <si>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</si>
  <si>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</si>
  <si>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</si>
  <si>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</si>
  <si>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</si>
  <si>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</si>
  <si>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</si>
  <si>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</si>
  <si>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</si>
  <si>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</si>
  <si>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</si>
  <si>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</si>
  <si>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</si>
  <si>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</si>
  <si>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</si>
  <si>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</si>
  <si>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</si>
  <si>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</si>
  <si>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</si>
  <si>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</si>
  <si>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</si>
  <si>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</si>
  <si>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</si>
  <si>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</si>
  <si>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</si>
  <si>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</si>
  <si>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</si>
  <si>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</si>
  <si>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</si>
  <si>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</si>
  <si>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</si>
  <si>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</si>
  <si>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</si>
  <si>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</si>
  <si>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</si>
  <si>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</si>
  <si>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</si>
  <si>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</si>
  <si>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</si>
  <si>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</si>
  <si>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</si>
  <si>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</si>
  <si>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</si>
  <si>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</si>
  <si>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</si>
  <si>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</si>
  <si>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</si>
  <si>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</si>
  <si>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</si>
  <si>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</si>
  <si>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</si>
  <si>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</si>
  <si>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</si>
  <si>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</si>
  <si>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</si>
  <si>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</si>
  <si>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</si>
  <si>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</si>
  <si>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</si>
  <si>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</si>
  <si>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</si>
  <si>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</si>
  <si>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</si>
  <si>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</si>
  <si>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</si>
  <si>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</si>
  <si>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</si>
  <si>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</si>
  <si>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</si>
  <si>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</si>
  <si>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</si>
  <si>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</si>
  <si>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</si>
  <si>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</si>
  <si>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</si>
  <si>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</si>
  <si>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</si>
  <si>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</si>
  <si>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</si>
  <si>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</si>
  <si>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</si>
  <si>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</si>
  <si>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</si>
  <si>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</si>
  <si>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</si>
  <si>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</si>
  <si>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</si>
  <si>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</si>
  <si>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</si>
  <si>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</si>
  <si>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</si>
  <si>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</si>
  <si>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</si>
  <si>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</si>
  <si>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</si>
  <si>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</si>
  <si>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</si>
  <si>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</si>
  <si>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</si>
  <si>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</si>
  <si>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</si>
  <si>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</si>
  <si>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</si>
  <si>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</si>
  <si>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</si>
  <si>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</si>
  <si>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</si>
  <si>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</si>
  <si>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</si>
  <si>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</si>
  <si>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</si>
  <si>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</si>
  <si>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</si>
  <si>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</si>
  <si>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</si>
  <si>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</si>
  <si>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</si>
  <si>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</si>
  <si>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</si>
  <si>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</si>
  <si>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</si>
  <si>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</si>
  <si>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</si>
  <si>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</si>
  <si>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</si>
  <si>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</si>
  <si>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</si>
  <si>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</si>
  <si>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</si>
  <si>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</si>
  <si>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</si>
  <si>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</si>
  <si>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</si>
  <si>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</si>
  <si>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</si>
  <si>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</si>
  <si>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</si>
  <si>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</si>
  <si>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</si>
  <si>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</si>
  <si>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</si>
  <si>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</si>
  <si>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</si>
  <si>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</si>
  <si>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</si>
  <si>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</si>
  <si>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</si>
  <si>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</si>
  <si>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</si>
  <si>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</si>
  <si>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</si>
  <si>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</si>
  <si>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</si>
  <si>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</si>
  <si>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</si>
  <si>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</si>
  <si>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</si>
  <si>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</si>
  <si>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</si>
  <si>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</si>
  <si>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</si>
  <si>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</si>
  <si>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</si>
  <si>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</si>
  <si>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</si>
  <si>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</si>
  <si>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</si>
  <si>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</si>
  <si>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</si>
  <si>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</si>
  <si>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</si>
  <si>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</si>
  <si>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</si>
  <si>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</si>
  <si>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</si>
  <si>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</si>
  <si>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</si>
  <si>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</si>
  <si>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</si>
  <si>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</si>
  <si>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</si>
  <si>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</si>
  <si>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</si>
  <si>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</si>
  <si>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</si>
  <si>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</si>
  <si>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</si>
  <si>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</si>
  <si>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</si>
  <si>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</si>
  <si>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</si>
  <si>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</si>
  <si>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</si>
  <si>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</si>
  <si>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</si>
  <si>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</si>
  <si>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</si>
  <si>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</si>
  <si>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</si>
  <si>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</si>
  <si>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</si>
  <si>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</si>
  <si>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</si>
  <si>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</si>
  <si>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</si>
  <si>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</si>
  <si>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</si>
  <si>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</si>
  <si>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</si>
  <si>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</si>
  <si>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</si>
  <si>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</si>
  <si>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</si>
  <si>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</si>
  <si>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</si>
  <si>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</si>
  <si>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</si>
  <si>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</si>
  <si>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</si>
  <si>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</si>
  <si>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</si>
  <si>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</si>
  <si>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</si>
  <si>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</si>
  <si>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</si>
  <si>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</si>
  <si>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</si>
  <si>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</si>
  <si>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</si>
  <si>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</si>
  <si>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</si>
  <si>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</si>
  <si>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</si>
  <si>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</si>
  <si>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</si>
  <si>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</si>
  <si>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</si>
  <si>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</si>
  <si>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</si>
  <si>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</si>
  <si>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</si>
  <si>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</si>
  <si>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</si>
  <si>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</si>
  <si>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</si>
  <si>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</si>
  <si>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</si>
  <si>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</si>
  <si>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</si>
  <si>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</si>
  <si>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</si>
  <si>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</si>
  <si>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</si>
  <si>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</si>
  <si>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</si>
  <si>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</si>
  <si>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</si>
  <si>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</si>
  <si>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</si>
  <si>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</si>
  <si>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</si>
  <si>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</si>
  <si>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</si>
  <si>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</si>
  <si>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</si>
  <si>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</si>
  <si>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</si>
  <si>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</si>
  <si>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</si>
  <si>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</si>
  <si>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</si>
  <si>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</si>
  <si>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</si>
  <si>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</si>
  <si>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</si>
  <si>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</si>
  <si>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</si>
  <si>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</si>
  <si>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</si>
  <si>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</si>
  <si>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</si>
  <si>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</si>
  <si>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</si>
  <si>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</si>
  <si>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</si>
  <si>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</si>
  <si>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</si>
  <si>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</si>
  <si>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</si>
  <si>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</si>
  <si>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</si>
  <si>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</si>
  <si>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</si>
  <si>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</si>
  <si>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</si>
  <si>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</si>
  <si>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</si>
  <si>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</si>
  <si>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</si>
  <si>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</si>
  <si>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</si>
  <si>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</si>
  <si>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</si>
  <si>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</si>
  <si>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</si>
  <si>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</si>
  <si>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</si>
  <si>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</si>
  <si>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</si>
  <si>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</si>
  <si>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</si>
  <si>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</si>
  <si>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</si>
  <si>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</si>
  <si>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</si>
  <si>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</si>
  <si>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</si>
  <si>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</si>
  <si>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</si>
  <si>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</si>
  <si>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</si>
  <si>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</si>
  <si>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</si>
  <si>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</si>
  <si>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</si>
  <si>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</si>
  <si>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</si>
  <si>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</si>
  <si>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</si>
  <si>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</si>
  <si>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</si>
  <si>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</si>
  <si>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</si>
  <si>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</si>
  <si>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</si>
  <si>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</si>
  <si>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</si>
  <si>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</si>
  <si>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</si>
  <si>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</si>
  <si>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</si>
  <si>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</si>
  <si>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</si>
  <si>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</si>
  <si>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</si>
  <si>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</si>
  <si>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</si>
  <si>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</si>
  <si>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</si>
  <si>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</si>
  <si>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</si>
  <si>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</si>
  <si>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</si>
  <si>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</si>
  <si>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</si>
  <si>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</si>
  <si>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</si>
  <si>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</si>
  <si>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</si>
  <si>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</si>
  <si>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</si>
  <si>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</si>
  <si>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</si>
  <si>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</si>
  <si>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</si>
  <si>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</si>
  <si>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</si>
  <si>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</si>
  <si>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</si>
  <si>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</si>
  <si>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</si>
  <si>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</si>
  <si>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</si>
  <si>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</si>
  <si>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</si>
  <si>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</si>
  <si>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</si>
  <si>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</si>
  <si>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</si>
  <si>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</si>
  <si>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</si>
  <si>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</si>
  <si>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</si>
  <si>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</si>
  <si>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</si>
  <si>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</si>
  <si>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</si>
  <si>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</si>
  <si>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</si>
  <si>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</si>
  <si>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05.09.2017 11:08:16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</si>
</sst>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 hidden="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 hidden="1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4" t="str">
        <f>"Код шаблона: " &amp; GetCode()</f>
        <v>Код шаблона: 46EP.ST</v>
      </c>
      <c r="C2" s="214"/>
      <c r="D2" s="214"/>
      <c r="E2" s="214"/>
      <c r="F2" s="214"/>
      <c r="G2" s="214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5" t="str">
        <f>"Версия " &amp; GetVersion()</f>
        <v>Версия 2.1</v>
      </c>
      <c r="C3" s="215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6" t="s">
        <v>263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8" t="s">
        <v>315</v>
      </c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153"/>
      <c r="Z7" s="150"/>
    </row>
    <row r="8" spans="1:29" ht="15" customHeight="1">
      <c r="A8" s="40"/>
      <c r="B8" s="150"/>
      <c r="C8" s="151"/>
      <c r="D8" s="152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153"/>
      <c r="Z8" s="150"/>
    </row>
    <row r="9" spans="1:29" ht="15" customHeight="1">
      <c r="A9" s="40"/>
      <c r="B9" s="150"/>
      <c r="C9" s="151"/>
      <c r="D9" s="152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153"/>
      <c r="Z9" s="150"/>
    </row>
    <row r="10" spans="1:29" ht="10.5" customHeight="1">
      <c r="A10" s="40"/>
      <c r="B10" s="150"/>
      <c r="C10" s="151"/>
      <c r="D10" s="152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153"/>
      <c r="Z10" s="150"/>
    </row>
    <row r="11" spans="1:29" ht="27" customHeight="1">
      <c r="A11" s="40"/>
      <c r="B11" s="150"/>
      <c r="C11" s="151"/>
      <c r="D11" s="152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153"/>
      <c r="Z11" s="150"/>
    </row>
    <row r="12" spans="1:29" ht="12" customHeight="1">
      <c r="A12" s="40"/>
      <c r="B12" s="150"/>
      <c r="C12" s="151"/>
      <c r="D12" s="152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153"/>
      <c r="Z12" s="150"/>
    </row>
    <row r="13" spans="1:29" ht="38.25" customHeight="1">
      <c r="A13" s="40"/>
      <c r="B13" s="150"/>
      <c r="C13" s="151"/>
      <c r="D13" s="152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154"/>
      <c r="Z13" s="150"/>
    </row>
    <row r="14" spans="1:29" ht="15" customHeight="1">
      <c r="A14" s="40"/>
      <c r="B14" s="150"/>
      <c r="C14" s="151"/>
      <c r="D14" s="152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153"/>
      <c r="Z14" s="150"/>
    </row>
    <row r="15" spans="1:29" ht="15">
      <c r="A15" s="40"/>
      <c r="B15" s="150"/>
      <c r="C15" s="151"/>
      <c r="D15" s="152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153"/>
      <c r="Z15" s="150"/>
    </row>
    <row r="16" spans="1:29" ht="15">
      <c r="A16" s="40"/>
      <c r="B16" s="150"/>
      <c r="C16" s="151"/>
      <c r="D16" s="152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153"/>
      <c r="Z16" s="150"/>
    </row>
    <row r="17" spans="1:26" ht="15" customHeight="1">
      <c r="A17" s="40"/>
      <c r="B17" s="150"/>
      <c r="C17" s="151"/>
      <c r="D17" s="152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153"/>
      <c r="Z17" s="150"/>
    </row>
    <row r="18" spans="1:26" ht="15">
      <c r="A18" s="40"/>
      <c r="B18" s="150"/>
      <c r="C18" s="151"/>
      <c r="D18" s="152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153"/>
      <c r="Z18" s="150"/>
    </row>
    <row r="19" spans="1:26" ht="59.25" customHeight="1">
      <c r="A19" s="40"/>
      <c r="B19" s="150"/>
      <c r="C19" s="151"/>
      <c r="D19" s="155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0" t="s">
        <v>180</v>
      </c>
      <c r="G21" s="221"/>
      <c r="H21" s="221"/>
      <c r="I21" s="221"/>
      <c r="J21" s="221"/>
      <c r="K21" s="221"/>
      <c r="L21" s="221"/>
      <c r="M21" s="221"/>
      <c r="N21" s="41"/>
      <c r="O21" s="157" t="s">
        <v>179</v>
      </c>
      <c r="P21" s="222" t="s">
        <v>194</v>
      </c>
      <c r="Q21" s="223"/>
      <c r="R21" s="223"/>
      <c r="S21" s="223"/>
      <c r="T21" s="223"/>
      <c r="U21" s="223"/>
      <c r="V21" s="223"/>
      <c r="W21" s="223"/>
      <c r="X21" s="223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0" t="s">
        <v>181</v>
      </c>
      <c r="G22" s="221"/>
      <c r="H22" s="221"/>
      <c r="I22" s="221"/>
      <c r="J22" s="221"/>
      <c r="K22" s="221"/>
      <c r="L22" s="221"/>
      <c r="M22" s="221"/>
      <c r="N22" s="41"/>
      <c r="O22" s="158" t="s">
        <v>179</v>
      </c>
      <c r="P22" s="222" t="s">
        <v>182</v>
      </c>
      <c r="Q22" s="223"/>
      <c r="R22" s="223"/>
      <c r="S22" s="223"/>
      <c r="T22" s="223"/>
      <c r="U22" s="223"/>
      <c r="V22" s="223"/>
      <c r="W22" s="223"/>
      <c r="X22" s="223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4" t="s">
        <v>183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153"/>
      <c r="Z35" s="150"/>
    </row>
    <row r="36" spans="1:26" ht="38.25" hidden="1" customHeight="1">
      <c r="A36" s="40"/>
      <c r="B36" s="150"/>
      <c r="C36" s="151"/>
      <c r="D36" s="152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153"/>
      <c r="Z36" s="150"/>
    </row>
    <row r="37" spans="1:26" ht="9.75" hidden="1" customHeight="1">
      <c r="A37" s="40"/>
      <c r="B37" s="150"/>
      <c r="C37" s="151"/>
      <c r="D37" s="152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153"/>
      <c r="Z37" s="150"/>
    </row>
    <row r="38" spans="1:26" ht="51" hidden="1" customHeight="1">
      <c r="A38" s="40"/>
      <c r="B38" s="150"/>
      <c r="C38" s="151"/>
      <c r="D38" s="152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153"/>
      <c r="Z38" s="150"/>
    </row>
    <row r="39" spans="1:26" ht="15" hidden="1" customHeight="1">
      <c r="A39" s="40"/>
      <c r="B39" s="150"/>
      <c r="C39" s="151"/>
      <c r="D39" s="152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153"/>
      <c r="Z39" s="150"/>
    </row>
    <row r="40" spans="1:26" ht="12" hidden="1" customHeight="1">
      <c r="A40" s="40"/>
      <c r="B40" s="150"/>
      <c r="C40" s="151"/>
      <c r="D40" s="152"/>
      <c r="E40" s="225" t="s">
        <v>316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19" t="s">
        <v>184</v>
      </c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153"/>
      <c r="Z46" s="150"/>
    </row>
    <row r="47" spans="1:26" ht="37.5" hidden="1" customHeight="1">
      <c r="A47" s="40"/>
      <c r="B47" s="150"/>
      <c r="C47" s="151"/>
      <c r="D47" s="152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153"/>
      <c r="Z47" s="150"/>
    </row>
    <row r="48" spans="1:26" ht="24" hidden="1" customHeight="1">
      <c r="A48" s="40"/>
      <c r="B48" s="150"/>
      <c r="C48" s="151"/>
      <c r="D48" s="152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153"/>
      <c r="Z48" s="150"/>
    </row>
    <row r="49" spans="1:26" ht="51" hidden="1" customHeight="1">
      <c r="A49" s="40"/>
      <c r="B49" s="150"/>
      <c r="C49" s="151"/>
      <c r="D49" s="152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153"/>
      <c r="Z49" s="150"/>
    </row>
    <row r="50" spans="1:26" ht="15" hidden="1">
      <c r="A50" s="40"/>
      <c r="B50" s="150"/>
      <c r="C50" s="151"/>
      <c r="D50" s="152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153"/>
      <c r="Z50" s="150"/>
    </row>
    <row r="51" spans="1:26" ht="15" hidden="1">
      <c r="A51" s="40"/>
      <c r="B51" s="150"/>
      <c r="C51" s="151"/>
      <c r="D51" s="152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153"/>
      <c r="Z51" s="150"/>
    </row>
    <row r="52" spans="1:26" ht="15" hidden="1">
      <c r="A52" s="40"/>
      <c r="B52" s="150"/>
      <c r="C52" s="151"/>
      <c r="D52" s="152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153"/>
      <c r="Z52" s="150"/>
    </row>
    <row r="53" spans="1:26" ht="15" hidden="1">
      <c r="A53" s="40"/>
      <c r="B53" s="150"/>
      <c r="C53" s="151"/>
      <c r="D53" s="152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153"/>
      <c r="Z53" s="150"/>
    </row>
    <row r="54" spans="1:26" ht="15" hidden="1">
      <c r="A54" s="40"/>
      <c r="B54" s="150"/>
      <c r="C54" s="151"/>
      <c r="D54" s="152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153"/>
      <c r="Z54" s="150"/>
    </row>
    <row r="55" spans="1:26" ht="15" hidden="1">
      <c r="A55" s="40"/>
      <c r="B55" s="150"/>
      <c r="C55" s="151"/>
      <c r="D55" s="152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153"/>
      <c r="Z55" s="150"/>
    </row>
    <row r="56" spans="1:26" ht="25.5" hidden="1" customHeight="1">
      <c r="A56" s="40"/>
      <c r="B56" s="150"/>
      <c r="C56" s="151"/>
      <c r="D56" s="155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153"/>
      <c r="Z56" s="150"/>
    </row>
    <row r="57" spans="1:26" ht="15" hidden="1">
      <c r="A57" s="40"/>
      <c r="B57" s="150"/>
      <c r="C57" s="151"/>
      <c r="D57" s="155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12" t="s">
        <v>309</v>
      </c>
      <c r="F59" s="212"/>
      <c r="G59" s="212"/>
      <c r="H59" s="212"/>
      <c r="I59" s="212"/>
      <c r="J59" s="212"/>
      <c r="K59" s="210" t="s">
        <v>306</v>
      </c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153"/>
      <c r="Z59" s="150"/>
    </row>
    <row r="60" spans="1:26" ht="15" hidden="1" customHeight="1">
      <c r="A60" s="40"/>
      <c r="B60" s="150"/>
      <c r="C60" s="151"/>
      <c r="D60" s="152"/>
      <c r="E60" s="213" t="s">
        <v>151</v>
      </c>
      <c r="F60" s="213"/>
      <c r="G60" s="213"/>
      <c r="H60" s="213"/>
      <c r="I60" s="213"/>
      <c r="J60" s="213"/>
      <c r="K60" s="210" t="s">
        <v>308</v>
      </c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11" t="s">
        <v>196</v>
      </c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2"/>
      <c r="F127" s="232"/>
      <c r="G127" s="232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3" t="s">
        <v>307</v>
      </c>
      <c r="F128" s="213"/>
      <c r="G128" s="213"/>
      <c r="H128" s="213"/>
      <c r="I128" s="213"/>
      <c r="J128" s="213"/>
      <c r="K128" s="210" t="s">
        <v>317</v>
      </c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153"/>
      <c r="Z128" s="150"/>
    </row>
    <row r="129" spans="1:26" ht="15" hidden="1" customHeight="1">
      <c r="A129" s="40"/>
      <c r="B129" s="150"/>
      <c r="C129" s="151"/>
      <c r="D129" s="152"/>
      <c r="E129" s="229"/>
      <c r="F129" s="229"/>
      <c r="G129" s="229"/>
      <c r="H129" s="229"/>
      <c r="I129" s="229"/>
      <c r="J129" s="229"/>
      <c r="K129" s="230"/>
      <c r="L129" s="230"/>
      <c r="M129" s="230"/>
      <c r="N129" s="230"/>
      <c r="O129" s="230"/>
      <c r="P129" s="230"/>
      <c r="Q129" s="230"/>
      <c r="R129" s="230"/>
      <c r="S129" s="230"/>
      <c r="T129" s="230"/>
      <c r="U129" s="230"/>
      <c r="V129" s="230"/>
      <c r="W129" s="230"/>
      <c r="X129" s="230"/>
      <c r="Y129" s="153"/>
      <c r="Z129" s="150"/>
    </row>
    <row r="130" spans="1:26" ht="15" hidden="1" customHeight="1">
      <c r="A130" s="40"/>
      <c r="B130" s="150"/>
      <c r="C130" s="151"/>
      <c r="D130" s="152"/>
      <c r="E130" s="226" t="s">
        <v>318</v>
      </c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153"/>
      <c r="Z130" s="150"/>
    </row>
    <row r="131" spans="1:26" ht="15" hidden="1">
      <c r="A131" s="40"/>
      <c r="B131" s="150"/>
      <c r="C131" s="151"/>
      <c r="D131" s="152"/>
      <c r="E131" s="213" t="s">
        <v>319</v>
      </c>
      <c r="F131" s="213"/>
      <c r="G131" s="213"/>
      <c r="H131" s="213"/>
      <c r="I131" s="213"/>
      <c r="J131" s="213"/>
      <c r="K131" s="227" t="s">
        <v>320</v>
      </c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153"/>
      <c r="Z131" s="150"/>
    </row>
    <row r="132" spans="1:26" ht="15" hidden="1">
      <c r="A132" s="40"/>
      <c r="B132" s="150"/>
      <c r="C132" s="151"/>
      <c r="D132" s="152"/>
      <c r="E132" s="213" t="s">
        <v>321</v>
      </c>
      <c r="F132" s="213"/>
      <c r="G132" s="213"/>
      <c r="H132" s="213"/>
      <c r="I132" s="213"/>
      <c r="J132" s="213"/>
      <c r="K132" s="228" t="s">
        <v>322</v>
      </c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3" t="s">
        <v>185</v>
      </c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31" t="s">
        <v>186</v>
      </c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31" t="s">
        <v>188</v>
      </c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25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42921.540254629632</v>
      </c>
      <c r="C18" s="22" t="s">
        <v>327</v>
      </c>
      <c r="D18" s="24" t="s">
        <v>328</v>
      </c>
    </row>
    <row r="19" spans="2:4">
      <c r="B19" s="202">
        <v>42921.540266203701</v>
      </c>
      <c r="C19" s="22" t="s">
        <v>1508</v>
      </c>
      <c r="D19" s="24" t="s">
        <v>328</v>
      </c>
    </row>
    <row r="20" spans="2:4">
      <c r="B20" s="202">
        <v>42954.743564814817</v>
      </c>
      <c r="C20" s="22" t="s">
        <v>327</v>
      </c>
      <c r="D20" s="24" t="s">
        <v>328</v>
      </c>
    </row>
    <row r="21" spans="2:4">
      <c r="B21" s="202">
        <v>42954.743587962963</v>
      </c>
      <c r="C21" s="22" t="s">
        <v>1508</v>
      </c>
      <c r="D21" s="24" t="s">
        <v>328</v>
      </c>
    </row>
    <row r="22" spans="2:4">
      <c r="B22" s="202">
        <v>42983.413530092592</v>
      </c>
      <c r="C22" s="22" t="s">
        <v>327</v>
      </c>
      <c r="D22" s="24" t="s">
        <v>328</v>
      </c>
    </row>
    <row r="23" spans="2:4">
      <c r="B23" s="202">
        <v>42983.413553240738</v>
      </c>
      <c r="C23" s="22" t="s">
        <v>1508</v>
      </c>
      <c r="D23" s="24" t="s">
        <v>328</v>
      </c>
    </row>
    <row r="24" spans="2:4">
      <c r="B24" s="202">
        <v>42983.464074074072</v>
      </c>
      <c r="C24" s="22" t="s">
        <v>327</v>
      </c>
      <c r="D24" s="24" t="s">
        <v>328</v>
      </c>
    </row>
    <row r="25" spans="2:4">
      <c r="B25" s="202">
        <v>42983.464097222219</v>
      </c>
      <c r="C25" s="22" t="s">
        <v>1508</v>
      </c>
      <c r="D25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G14" sqref="G14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127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14" activePane="bottomRight" state="frozen"/>
      <selection activeCell="D24" sqref="D24"/>
      <selection pane="topRight" activeCell="D24" sqref="D24"/>
      <selection pane="bottomLeft" activeCell="D24" sqref="D24"/>
      <selection pane="bottomRight" activeCell="F81" sqref="F8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2" t="s">
        <v>227</v>
      </c>
      <c r="E11" s="242" t="s">
        <v>169</v>
      </c>
      <c r="F11" s="242" t="s">
        <v>228</v>
      </c>
      <c r="G11" s="242" t="s">
        <v>229</v>
      </c>
      <c r="H11" s="242"/>
      <c r="I11" s="242"/>
      <c r="J11" s="242"/>
      <c r="K11" s="84"/>
    </row>
    <row r="12" spans="1:17" ht="15" customHeight="1">
      <c r="C12" s="64"/>
      <c r="D12" s="242"/>
      <c r="E12" s="242"/>
      <c r="F12" s="242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3" t="s">
        <v>230</v>
      </c>
      <c r="E14" s="243"/>
      <c r="F14" s="243"/>
      <c r="G14" s="243"/>
      <c r="H14" s="243"/>
      <c r="I14" s="243"/>
      <c r="J14" s="243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46735.836000000003</v>
      </c>
      <c r="G15" s="204">
        <v>46735.836000000003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46735.836000000003</v>
      </c>
      <c r="G18" s="204">
        <v>46735.836000000003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166.58658323999998</v>
      </c>
      <c r="G19" s="204"/>
      <c r="H19" s="204"/>
      <c r="I19" s="204">
        <f>I24+I33</f>
        <v>166.58156063999999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166.58658323999998</v>
      </c>
      <c r="G20" s="204"/>
      <c r="H20" s="204"/>
      <c r="I20" s="204">
        <f>I19</f>
        <v>166.58156063999999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46524.565000000002</v>
      </c>
      <c r="G24" s="204">
        <f>G18-G29-G33</f>
        <v>46358.728000000003</v>
      </c>
      <c r="H24" s="204">
        <f>H20-H33</f>
        <v>0</v>
      </c>
      <c r="I24" s="204">
        <f>I25+I27</f>
        <v>165.83199999999999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5379.442</v>
      </c>
      <c r="G25" s="204">
        <v>5367.28</v>
      </c>
      <c r="H25" s="204">
        <v>0</v>
      </c>
      <c r="I25" s="204">
        <v>12.162000000000001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41145.122999999992</v>
      </c>
      <c r="G27" s="204">
        <v>40991.447999999997</v>
      </c>
      <c r="H27" s="204">
        <v>0</v>
      </c>
      <c r="I27" s="204">
        <v>153.66999999999999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166.58658323999998</v>
      </c>
      <c r="G29" s="204">
        <f>H19+I19+J19</f>
        <v>166.58658323999998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211.27099999999999</v>
      </c>
      <c r="G33" s="204">
        <f>211.271-I33-J33</f>
        <v>210.52141675999999</v>
      </c>
      <c r="H33" s="204"/>
      <c r="I33" s="204">
        <f>I24*0.00452</f>
        <v>0.74956063999999989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3" t="s">
        <v>249</v>
      </c>
      <c r="E36" s="243"/>
      <c r="F36" s="243"/>
      <c r="G36" s="243"/>
      <c r="H36" s="243"/>
      <c r="I36" s="243"/>
      <c r="J36" s="243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3" t="s">
        <v>249</v>
      </c>
      <c r="E58" s="243"/>
      <c r="F58" s="243"/>
      <c r="G58" s="243"/>
      <c r="H58" s="243"/>
      <c r="I58" s="243"/>
      <c r="J58" s="243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43" t="s">
        <v>254</v>
      </c>
      <c r="E62" s="243"/>
      <c r="F62" s="243"/>
      <c r="G62" s="243"/>
      <c r="H62" s="243"/>
      <c r="I62" s="243"/>
      <c r="J62" s="243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46525.314583240004</v>
      </c>
      <c r="G68" s="205">
        <f>G24</f>
        <v>46358.728000000003</v>
      </c>
      <c r="H68" s="205">
        <f>H24</f>
        <v>0</v>
      </c>
      <c r="I68" s="205">
        <f>I19</f>
        <v>166.58156063999999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46525.314583240004</v>
      </c>
      <c r="G70" s="205">
        <f>G24</f>
        <v>46358.728000000003</v>
      </c>
      <c r="H70" s="205">
        <f>H68</f>
        <v>0</v>
      </c>
      <c r="I70" s="205">
        <f>I68</f>
        <v>166.58156063999999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211.27099999999999</v>
      </c>
      <c r="G72" s="205">
        <f>G33</f>
        <v>210.52141675999999</v>
      </c>
      <c r="H72" s="205">
        <f>H33</f>
        <v>0</v>
      </c>
      <c r="I72" s="205">
        <f>I33</f>
        <v>0.74956063999999989</v>
      </c>
      <c r="J72" s="205">
        <f>J33</f>
        <v>2.26E-5</v>
      </c>
      <c r="K72" s="84"/>
    </row>
    <row r="73" spans="3:12" ht="15" customHeight="1">
      <c r="C73" s="64"/>
      <c r="D73" s="243" t="s">
        <v>261</v>
      </c>
      <c r="E73" s="243"/>
      <c r="F73" s="243"/>
      <c r="G73" s="243"/>
      <c r="H73" s="243"/>
      <c r="I73" s="243"/>
      <c r="J73" s="243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2983.4159007999997</v>
      </c>
      <c r="G81" s="206">
        <f>G82+G83</f>
        <v>2956.0486091999996</v>
      </c>
      <c r="H81" s="206"/>
      <c r="I81" s="206">
        <f>I82+I83</f>
        <v>27.2529024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548.98986699999989</v>
      </c>
      <c r="G83" s="207">
        <f>10*(G25+G27)/1000*1.18</f>
        <v>547.0329903999999</v>
      </c>
      <c r="H83" s="207"/>
      <c r="I83" s="207">
        <f>10*1.18*(I25+I27)/1000</f>
        <v>1.9568175999999999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5" t="str">
        <f>IF(Титульный!G34="","",Титульный!G34)</f>
        <v>Камилянов Эдуард Альбертович</v>
      </c>
      <c r="F88" s="235"/>
      <c r="G88" s="235"/>
      <c r="H88" s="235"/>
      <c r="J88" s="237"/>
      <c r="K88" s="238"/>
    </row>
    <row r="89" spans="1:19" s="171" customFormat="1" ht="12.75">
      <c r="A89" s="170"/>
      <c r="E89" s="239" t="s">
        <v>295</v>
      </c>
      <c r="F89" s="239"/>
      <c r="G89" s="239"/>
      <c r="H89" s="239"/>
      <c r="J89" s="240" t="s">
        <v>296</v>
      </c>
      <c r="K89" s="239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5" t="str">
        <f>IF(Титульный!G43="","",Титульный!G43)</f>
        <v>экономист</v>
      </c>
      <c r="F92" s="235"/>
      <c r="G92" s="172"/>
      <c r="H92" s="235" t="str">
        <f>IF(Титульный!G42="","",Титульный!G42)</f>
        <v>Широкова Елена Анатольевна</v>
      </c>
      <c r="I92" s="235"/>
      <c r="J92" s="235"/>
      <c r="K92" s="172"/>
      <c r="L92" s="175"/>
      <c r="M92" s="175"/>
    </row>
    <row r="93" spans="1:19" s="171" customFormat="1" ht="12.75">
      <c r="A93" s="170"/>
      <c r="D93" s="174" t="s">
        <v>298</v>
      </c>
      <c r="E93" s="241" t="s">
        <v>299</v>
      </c>
      <c r="F93" s="241"/>
      <c r="G93" s="173"/>
      <c r="H93" s="241" t="s">
        <v>295</v>
      </c>
      <c r="I93" s="241"/>
      <c r="J93" s="241"/>
      <c r="K93" s="173"/>
      <c r="L93" s="241" t="s">
        <v>296</v>
      </c>
      <c r="M93" s="241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5" t="str">
        <f>IF(Титульный!G44="","",Титульный!G44)</f>
        <v>(3439) 27-69-48</v>
      </c>
      <c r="F95" s="235"/>
      <c r="G95" s="235"/>
      <c r="I95" s="176" t="s">
        <v>301</v>
      </c>
      <c r="J95" s="174"/>
    </row>
    <row r="96" spans="1:19" s="171" customFormat="1" ht="12.75">
      <c r="A96" s="170"/>
      <c r="E96" s="236" t="s">
        <v>302</v>
      </c>
      <c r="F96" s="236"/>
      <c r="G96" s="236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1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11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330</v>
      </c>
      <c r="C10" s="77" t="s">
        <v>1516</v>
      </c>
    </row>
    <row r="11" spans="1:3">
      <c r="A11" s="77" t="s">
        <v>1527</v>
      </c>
      <c r="B11" s="77" t="s">
        <v>330</v>
      </c>
      <c r="C11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2017-09-05T06:08:32Z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