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xlsBook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4000" windowHeight="9645" tabRatio="855" activeTab="2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62913"/>
</workbook>
</file>

<file path=xl/calcChain.xml><?xml version="1.0" encoding="utf-8"?>
<calcChain xmlns="http://schemas.openxmlformats.org/spreadsheetml/2006/main">
  <c r="G52" i="294" l="1"/>
  <c r="J46" i="294"/>
  <c r="G40" i="294"/>
  <c r="J82" i="294"/>
  <c r="I82" i="294"/>
  <c r="G82" i="294"/>
  <c r="J83" i="294"/>
  <c r="I83" i="294"/>
  <c r="G83" i="294"/>
  <c r="H72" i="294"/>
  <c r="J71" i="294"/>
  <c r="H71" i="294"/>
  <c r="G81" i="294" l="1"/>
  <c r="I81" i="294"/>
  <c r="J81" i="294"/>
  <c r="J24" i="294" l="1"/>
  <c r="J33" i="294" s="1"/>
  <c r="I24" i="294"/>
  <c r="H24" i="294"/>
  <c r="H68" i="294" s="1"/>
  <c r="H70" i="294" s="1"/>
  <c r="I33" i="294" l="1"/>
  <c r="G33" i="294" s="1"/>
  <c r="J19" i="294"/>
  <c r="J72" i="294"/>
  <c r="G72" i="294" l="1"/>
  <c r="I19" i="294"/>
  <c r="G29" i="294" s="1"/>
  <c r="J20" i="294"/>
  <c r="J68" i="294"/>
  <c r="J70" i="294" s="1"/>
  <c r="I72" i="294"/>
  <c r="G24" i="294" l="1"/>
  <c r="I68" i="294"/>
  <c r="I70" i="294" s="1"/>
  <c r="I20" i="294"/>
  <c r="G70" i="294" l="1"/>
  <c r="F70" i="294" s="1"/>
  <c r="G68" i="294"/>
  <c r="F68" i="294" s="1"/>
  <c r="E95" i="294"/>
  <c r="H92" i="294"/>
  <c r="E92" i="294"/>
  <c r="E88" i="294"/>
  <c r="B3" i="263"/>
  <c r="D9" i="291"/>
  <c r="D9" i="294"/>
  <c r="F75" i="294"/>
  <c r="F76" i="294"/>
  <c r="F77" i="294"/>
  <c r="F78" i="294"/>
  <c r="F79" i="294"/>
  <c r="F80" i="294"/>
  <c r="F81" i="294"/>
  <c r="F82" i="294"/>
  <c r="F83" i="294"/>
  <c r="F84" i="294"/>
  <c r="F85" i="294"/>
  <c r="F86" i="294"/>
  <c r="F74" i="294"/>
  <c r="F64" i="294"/>
  <c r="F65" i="294"/>
  <c r="F66" i="294"/>
  <c r="F67" i="294"/>
  <c r="F69" i="294"/>
  <c r="F72" i="294"/>
  <c r="F63" i="294"/>
  <c r="F60" i="294"/>
  <c r="F61" i="294"/>
  <c r="F59" i="294"/>
  <c r="F38" i="294"/>
  <c r="F39" i="294"/>
  <c r="F40" i="294"/>
  <c r="F41" i="294"/>
  <c r="F42" i="294"/>
  <c r="F43" i="294"/>
  <c r="F44" i="294"/>
  <c r="F45" i="294"/>
  <c r="F48" i="294"/>
  <c r="F49" i="294"/>
  <c r="F50" i="294"/>
  <c r="F52" i="294"/>
  <c r="F53" i="294"/>
  <c r="F54" i="294"/>
  <c r="F56" i="294"/>
  <c r="F37" i="294"/>
  <c r="F16" i="294"/>
  <c r="F17" i="294"/>
  <c r="F18" i="294"/>
  <c r="F19" i="294"/>
  <c r="F20" i="294"/>
  <c r="F21" i="294"/>
  <c r="F22" i="294"/>
  <c r="F23" i="294"/>
  <c r="F24" i="294"/>
  <c r="F25" i="294"/>
  <c r="F26" i="294"/>
  <c r="F27" i="294"/>
  <c r="F28" i="294"/>
  <c r="F29" i="294"/>
  <c r="F30" i="294"/>
  <c r="F31" i="294"/>
  <c r="F32" i="294"/>
  <c r="F33" i="294"/>
  <c r="F34" i="294"/>
  <c r="H57" i="294"/>
  <c r="J57" i="294"/>
  <c r="H35" i="294"/>
  <c r="I35" i="294"/>
  <c r="J35" i="294"/>
  <c r="G35" i="294"/>
  <c r="F15" i="294"/>
  <c r="G71" i="294"/>
  <c r="F47" i="294"/>
  <c r="I71" i="294"/>
  <c r="F55" i="294"/>
  <c r="B3" i="290"/>
  <c r="B2" i="290"/>
  <c r="G7" i="250" l="1"/>
  <c r="F35" i="294"/>
  <c r="F71" i="294"/>
  <c r="I46" i="294"/>
  <c r="I57" i="294" l="1"/>
  <c r="G51" i="294"/>
  <c r="F51" i="294" l="1"/>
  <c r="G46" i="294"/>
  <c r="G57" i="294" l="1"/>
  <c r="F57" i="294" s="1"/>
  <c r="F46" i="294"/>
</calcChain>
</file>

<file path=xl/sharedStrings.xml><?xml version="1.0" encoding="utf-8"?>
<sst xmlns="http://schemas.openxmlformats.org/spreadsheetml/2006/main" count="7522" uniqueCount="1528">
  <si>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</si>
  <si>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</si>
  <si>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</si>
  <si>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</si>
  <si>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</si>
  <si>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</si>
  <si>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</si>
  <si>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</si>
  <si>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</si>
  <si>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</si>
  <si>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</si>
  <si>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</si>
  <si>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</si>
  <si>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</si>
  <si>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</si>
  <si>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</si>
  <si>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</si>
  <si>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</si>
  <si>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</si>
  <si>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</si>
  <si>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</si>
  <si>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</si>
  <si>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</si>
  <si>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</si>
  <si>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</si>
  <si>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</si>
  <si>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</si>
  <si>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</si>
  <si>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</si>
  <si>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</si>
  <si>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</si>
  <si>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</si>
  <si>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</si>
  <si>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</si>
  <si>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</si>
  <si>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</si>
  <si>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</si>
  <si>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</si>
  <si>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</si>
  <si>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</si>
  <si>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</si>
  <si>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</si>
  <si>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</si>
  <si>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</si>
  <si>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</si>
  <si>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</si>
  <si>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</si>
  <si>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</si>
  <si>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</si>
  <si>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</si>
  <si>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</si>
  <si>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</si>
  <si>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</si>
  <si>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</si>
  <si>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</si>
  <si>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</si>
  <si>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</si>
  <si>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</si>
  <si>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</si>
  <si>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</si>
  <si>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</si>
  <si>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</si>
  <si>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</si>
  <si>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</si>
  <si>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</si>
  <si>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</si>
  <si>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</si>
  <si>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</si>
  <si>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</si>
  <si>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</si>
  <si>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</si>
  <si>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</si>
  <si>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</si>
  <si>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</si>
  <si>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</si>
  <si>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</si>
  <si>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</si>
  <si>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</si>
  <si>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</si>
  <si>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</si>
  <si>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</si>
  <si>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</si>
  <si>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</si>
  <si>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</si>
  <si>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</si>
  <si>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</si>
  <si>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</si>
  <si>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</si>
  <si>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</si>
  <si>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</si>
  <si>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</si>
  <si>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</si>
  <si>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</si>
  <si>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</si>
  <si>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</si>
  <si>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</si>
  <si>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</si>
  <si>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</si>
  <si>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</si>
  <si>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</si>
  <si>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</si>
  <si>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</si>
  <si>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</si>
  <si>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</si>
  <si>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</si>
  <si>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</si>
  <si>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</si>
  <si>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</si>
  <si>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</si>
  <si>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</si>
  <si>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</si>
  <si>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</si>
  <si>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</si>
  <si>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</si>
  <si>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</si>
  <si>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</si>
  <si>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</si>
  <si>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</si>
  <si>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</si>
  <si>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</si>
  <si>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</si>
  <si>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</si>
  <si>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</si>
  <si>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</si>
  <si>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</si>
  <si>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</si>
  <si>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</si>
  <si>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</si>
  <si>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</si>
  <si>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</si>
  <si>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</si>
  <si>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</si>
  <si>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</si>
  <si>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</si>
  <si>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</si>
  <si>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</si>
  <si>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</si>
  <si>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</si>
  <si>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</si>
  <si>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</si>
  <si>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</si>
  <si>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</si>
  <si>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</si>
  <si>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</si>
  <si>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</si>
  <si>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</si>
  <si>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</si>
  <si>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</si>
  <si>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</si>
  <si>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</si>
  <si>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</si>
  <si>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</si>
  <si>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</si>
  <si>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</si>
  <si>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</si>
  <si>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</si>
  <si>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</si>
  <si>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</si>
  <si>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</si>
  <si>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</si>
  <si>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</si>
  <si>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</si>
  <si>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</si>
  <si>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</si>
  <si>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</si>
  <si>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</si>
  <si>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</si>
  <si>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</si>
  <si>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</si>
  <si>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</si>
  <si>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</si>
  <si>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</si>
  <si>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</si>
  <si>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</si>
  <si>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</si>
  <si>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</si>
  <si>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</si>
  <si>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</si>
  <si>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</si>
  <si>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</si>
  <si>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</si>
  <si>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</si>
  <si>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</si>
  <si>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</si>
  <si>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</si>
  <si>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</si>
  <si>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</si>
  <si>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</si>
  <si>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</si>
  <si>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</si>
  <si>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</si>
  <si>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</si>
  <si>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</si>
  <si>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</si>
  <si>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</si>
  <si>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</si>
  <si>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</si>
  <si>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</si>
  <si>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</si>
  <si>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</si>
  <si>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</si>
  <si>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</si>
  <si>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</si>
  <si>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</si>
  <si>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</si>
  <si>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</si>
  <si>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</si>
  <si>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</si>
  <si>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</si>
  <si>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</si>
  <si>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</si>
  <si>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</si>
  <si>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</si>
  <si>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</si>
  <si>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</si>
  <si>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</si>
  <si>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</si>
  <si>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</si>
  <si>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</si>
  <si>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</si>
  <si>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</si>
  <si>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</si>
  <si>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</si>
  <si>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</si>
  <si>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</si>
  <si>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</si>
  <si>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</si>
  <si>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</si>
  <si>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</si>
  <si>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</si>
  <si>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</si>
  <si>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</si>
  <si>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</si>
  <si>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</si>
  <si>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</si>
  <si>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</si>
  <si>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</si>
  <si>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</si>
  <si>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</si>
  <si>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</si>
  <si>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</si>
  <si>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</si>
  <si>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</si>
  <si>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</si>
  <si>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</si>
  <si>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</si>
  <si>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</si>
  <si>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</si>
  <si>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</si>
  <si>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</si>
  <si>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</si>
  <si>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</si>
  <si>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</si>
  <si>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</si>
  <si>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</si>
  <si>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</si>
  <si>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</si>
  <si>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</si>
  <si>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</si>
  <si>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</si>
  <si>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</si>
  <si>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</si>
  <si>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</si>
  <si>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</si>
  <si>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</si>
  <si>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</si>
  <si>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</si>
  <si>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</si>
  <si>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</si>
  <si>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</si>
  <si>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</si>
  <si>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</si>
  <si>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</si>
  <si>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</si>
  <si>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</si>
  <si>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</si>
  <si>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</si>
  <si>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</si>
  <si>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</si>
  <si>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</si>
  <si>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</si>
  <si>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</si>
  <si>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</si>
  <si>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</si>
  <si>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</si>
  <si>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</si>
  <si>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</si>
  <si>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</si>
  <si>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</si>
  <si>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</si>
  <si>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</si>
  <si>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</si>
  <si>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</si>
  <si>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</si>
  <si>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</si>
  <si>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</si>
  <si>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</si>
  <si>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</si>
  <si>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</si>
  <si>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</si>
  <si>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</si>
  <si>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</si>
  <si>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</si>
  <si>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</si>
  <si>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</si>
  <si>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</si>
  <si>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</si>
  <si>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</si>
  <si>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</si>
  <si>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</si>
  <si>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</si>
  <si>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</si>
  <si>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</si>
  <si>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</si>
  <si>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</si>
  <si>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</si>
  <si>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</si>
  <si>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</si>
  <si>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</si>
  <si>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</si>
  <si>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</si>
  <si>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</si>
  <si>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</si>
  <si>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</si>
  <si>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</si>
  <si>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</si>
  <si>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</si>
  <si>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</si>
  <si>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</si>
  <si>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</si>
  <si>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</si>
  <si>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</si>
  <si>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</si>
  <si>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</si>
  <si>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</si>
  <si>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</si>
  <si>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</si>
  <si>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</si>
  <si>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</si>
  <si>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</si>
  <si>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</si>
  <si>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</si>
  <si>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</si>
  <si>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</si>
  <si>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</si>
  <si>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</si>
  <si>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</si>
  <si>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</si>
  <si>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</si>
  <si>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</si>
  <si>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</si>
  <si>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</si>
  <si>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</si>
  <si>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</si>
  <si>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</si>
  <si>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</si>
  <si>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</si>
  <si>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</si>
  <si>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</si>
  <si>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</si>
  <si>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</si>
  <si>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</si>
  <si>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</si>
  <si>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</si>
  <si>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</si>
  <si>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</si>
  <si>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</si>
  <si>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</si>
  <si>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</si>
  <si>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</si>
  <si>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</si>
  <si>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</si>
  <si>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</si>
  <si>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</si>
  <si>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</si>
  <si>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</si>
  <si>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</si>
  <si>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</si>
  <si>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</si>
  <si>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</si>
  <si>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</si>
  <si>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</si>
  <si>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</si>
  <si>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</si>
  <si>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</si>
  <si>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</si>
  <si>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</si>
  <si>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</si>
  <si>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</si>
  <si>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</si>
  <si>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</si>
  <si>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</si>
  <si>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</si>
  <si>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</si>
  <si>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</si>
  <si>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</si>
  <si>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</si>
  <si>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</si>
  <si>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</si>
  <si>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</si>
  <si>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</si>
  <si>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</si>
  <si>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</si>
  <si>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</si>
  <si>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</si>
  <si>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</si>
  <si>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</si>
  <si>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</si>
  <si>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</si>
  <si>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</si>
  <si>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</si>
  <si>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</si>
  <si>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</si>
  <si>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</si>
  <si>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</si>
  <si>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</si>
  <si>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</si>
  <si>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</si>
  <si>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</si>
  <si>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</si>
  <si>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</si>
  <si>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</si>
  <si>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</si>
  <si>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</si>
  <si>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</si>
  <si>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</si>
  <si>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</si>
  <si>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</si>
  <si>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</si>
  <si>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</si>
  <si>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</si>
  <si>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</si>
  <si>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</si>
  <si>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</si>
  <si>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</si>
  <si>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</si>
  <si>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</si>
  <si>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</si>
  <si>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</si>
  <si>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</si>
  <si>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</si>
  <si>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</si>
  <si>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</si>
  <si>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</si>
  <si>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</si>
  <si>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</si>
  <si>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</si>
  <si>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</si>
  <si>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</si>
  <si>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</si>
  <si>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</si>
  <si>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</si>
  <si>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</si>
  <si>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</si>
  <si>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</si>
  <si>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</si>
  <si>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</si>
  <si>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</si>
  <si>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</si>
  <si>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</si>
  <si>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</si>
  <si>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</si>
  <si>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</si>
  <si>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</si>
  <si>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</si>
  <si>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</si>
  <si>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</si>
  <si>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</si>
  <si>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</si>
  <si>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</si>
  <si>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</si>
  <si>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</si>
  <si>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</si>
  <si>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</si>
  <si>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</si>
  <si>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</si>
  <si>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</si>
  <si>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</si>
  <si>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</si>
  <si>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</si>
  <si>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</si>
  <si>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</si>
  <si>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</si>
  <si>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</si>
  <si>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</si>
  <si>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</si>
  <si>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</si>
  <si>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</si>
  <si>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</si>
  <si>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</si>
  <si>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</si>
  <si>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</si>
  <si>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</si>
  <si>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</si>
  <si>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</si>
  <si>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</si>
  <si>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</si>
  <si>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</si>
  <si>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</si>
  <si>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</si>
  <si>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</si>
  <si>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</si>
  <si>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</si>
  <si>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</si>
  <si>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</si>
  <si>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</si>
  <si>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</si>
  <si>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</si>
  <si>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</si>
  <si>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</si>
  <si>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</si>
  <si>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</si>
  <si>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</si>
  <si>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</si>
  <si>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</si>
  <si>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</si>
  <si>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</si>
  <si>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</si>
  <si>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</si>
  <si>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</si>
  <si>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</si>
  <si>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</si>
  <si>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</si>
  <si>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</si>
  <si>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</si>
  <si>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</si>
  <si>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</si>
  <si>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</si>
  <si>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</si>
  <si>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</si>
  <si>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</si>
  <si>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</si>
  <si>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</si>
  <si>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</si>
  <si>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</si>
  <si>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</si>
  <si>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</si>
  <si>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</si>
  <si>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</si>
  <si>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</si>
  <si>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</si>
  <si>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</si>
  <si>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</si>
  <si>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</si>
  <si>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</si>
  <si>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</si>
  <si>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</si>
  <si>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</si>
  <si>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</si>
  <si>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</si>
  <si>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</si>
  <si>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</si>
  <si>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</si>
  <si>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</si>
  <si>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</si>
  <si>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</si>
  <si>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</si>
  <si>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</si>
  <si>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</si>
  <si>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</si>
  <si>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</si>
  <si>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</si>
  <si>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</si>
  <si>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</si>
  <si>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</si>
  <si>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</si>
  <si>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</si>
  <si>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</si>
  <si>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</si>
  <si>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</si>
  <si>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</si>
  <si>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</si>
  <si>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</si>
  <si>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</si>
  <si>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</si>
  <si>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</si>
  <si>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</si>
  <si>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</si>
  <si>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</si>
  <si>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</si>
  <si>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</si>
  <si>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</si>
  <si>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</si>
  <si>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</si>
  <si>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</si>
  <si>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</si>
  <si>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</si>
  <si>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</si>
  <si>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</si>
  <si>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</si>
  <si>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</si>
  <si>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</si>
  <si>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</si>
  <si>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</si>
  <si>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</si>
  <si>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</si>
  <si>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</si>
  <si>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</si>
  <si>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</si>
  <si>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</si>
  <si>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</si>
  <si>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</si>
  <si>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</si>
  <si>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</si>
  <si>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</si>
  <si>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</si>
  <si>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</si>
  <si>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</si>
  <si>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</si>
  <si>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</si>
  <si>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</si>
  <si>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</si>
  <si>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</si>
  <si>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</si>
  <si>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</si>
  <si>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</si>
  <si>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</si>
  <si>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</si>
  <si>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</si>
  <si>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</si>
  <si>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</si>
  <si>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</si>
  <si>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</si>
  <si>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</si>
  <si>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</si>
  <si>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</si>
  <si>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</si>
  <si>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</si>
  <si>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</si>
  <si>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</si>
  <si>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</si>
  <si>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</si>
  <si>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</si>
  <si>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</si>
  <si>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</si>
  <si>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</si>
  <si>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</si>
  <si>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</si>
  <si>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</si>
  <si>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</si>
  <si>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</si>
  <si>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</si>
  <si>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</si>
  <si>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</si>
  <si>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</si>
  <si>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</si>
  <si>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</si>
  <si>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</si>
  <si>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</si>
  <si>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</si>
  <si>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</si>
  <si>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</si>
  <si>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</si>
  <si>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</si>
  <si>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</si>
  <si>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</si>
  <si>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</si>
  <si>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</si>
  <si>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</si>
  <si>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</si>
  <si>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</si>
  <si>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</si>
  <si>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</si>
  <si>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</si>
  <si>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</si>
  <si>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</si>
  <si>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</si>
  <si>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</si>
  <si>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</si>
  <si>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</si>
  <si>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</si>
  <si>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</si>
  <si>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</si>
  <si>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</si>
  <si>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</si>
  <si>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</si>
  <si>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</si>
  <si>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</si>
  <si>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</si>
  <si>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</si>
  <si>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</si>
  <si>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</si>
  <si>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</si>
  <si>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</si>
  <si>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</si>
  <si>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</si>
  <si>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</si>
  <si>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</si>
  <si>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</si>
  <si>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</si>
  <si>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</si>
  <si>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</si>
  <si>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</si>
  <si>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</si>
  <si>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</si>
  <si>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</si>
  <si>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</si>
  <si>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</si>
  <si>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</si>
  <si>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</si>
  <si>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</si>
  <si>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</si>
  <si>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</si>
  <si>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</si>
  <si>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</si>
  <si>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</si>
  <si>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</si>
  <si>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</si>
  <si>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</si>
  <si>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</si>
  <si>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</si>
  <si>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</si>
  <si>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</si>
  <si>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</si>
  <si>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</si>
  <si>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</si>
  <si>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</si>
  <si>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</si>
  <si>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</si>
  <si>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</si>
  <si>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</si>
  <si>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</si>
  <si>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</si>
  <si>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</si>
  <si>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</si>
  <si>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</si>
  <si>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</si>
  <si>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</si>
  <si>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</si>
  <si>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</si>
  <si>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</si>
  <si>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</si>
  <si>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</si>
  <si>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</si>
  <si>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</si>
  <si>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</si>
  <si>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</si>
  <si>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</si>
  <si>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</si>
  <si>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</si>
  <si>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</si>
  <si>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</si>
  <si>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</si>
  <si>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</si>
  <si>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</si>
  <si>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</si>
  <si>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</si>
  <si>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</si>
  <si>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</si>
  <si>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</si>
  <si>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</si>
  <si>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</si>
  <si>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</si>
  <si>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</si>
  <si>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</si>
  <si>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</si>
  <si>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</si>
  <si>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</si>
  <si>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</si>
  <si>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</si>
  <si>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</si>
  <si>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</si>
  <si>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</si>
  <si>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</si>
  <si>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</si>
  <si>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</si>
  <si>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</si>
  <si>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</si>
  <si>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</si>
  <si>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</si>
  <si>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</si>
  <si>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</si>
  <si>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</si>
  <si>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</si>
  <si>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</si>
  <si>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</si>
  <si>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</si>
  <si>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</si>
  <si>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</si>
  <si>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</si>
  <si>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</si>
  <si>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</si>
  <si>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</si>
  <si>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</si>
  <si>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</si>
  <si>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</si>
  <si>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</si>
  <si>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</si>
  <si>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</si>
  <si>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</si>
  <si>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</si>
  <si>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</si>
  <si>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</si>
  <si>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</si>
  <si>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</si>
  <si>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</si>
  <si>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</si>
  <si>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</si>
  <si>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</si>
  <si>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</si>
  <si>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</si>
  <si>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</si>
  <si>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</si>
  <si>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</si>
  <si>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</si>
  <si>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</si>
  <si>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</si>
  <si>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</si>
  <si>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</si>
  <si>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</si>
  <si>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</si>
  <si>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</si>
  <si>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</si>
  <si>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</si>
  <si>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</si>
  <si>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</si>
  <si>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</si>
  <si>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</si>
  <si>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</si>
  <si>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</si>
  <si>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</si>
  <si>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</si>
  <si>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</si>
  <si>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</si>
  <si>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</si>
  <si>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</si>
  <si>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</si>
  <si>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</si>
  <si>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</si>
  <si>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</si>
  <si>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</si>
  <si>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</si>
  <si>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</si>
  <si>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</si>
  <si>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</si>
  <si>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</si>
  <si>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</si>
  <si>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</si>
  <si>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</si>
  <si>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</si>
  <si>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</si>
  <si>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</si>
  <si>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</si>
  <si>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</si>
  <si>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</si>
  <si>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</si>
  <si>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</si>
  <si>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</si>
  <si>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</si>
  <si>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</si>
  <si>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</si>
  <si>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</si>
  <si>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</si>
  <si>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</si>
  <si>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</si>
  <si>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</si>
  <si>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</si>
  <si>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</si>
  <si>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</si>
  <si>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</si>
  <si>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</si>
  <si>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</si>
  <si>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</si>
  <si>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</si>
  <si>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</si>
  <si>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</si>
  <si>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</si>
  <si>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</si>
  <si>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</si>
  <si>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</si>
  <si>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</si>
  <si>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</si>
  <si>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</si>
  <si>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</si>
  <si>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</si>
  <si>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</si>
  <si>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</si>
  <si>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</si>
  <si>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</si>
  <si>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</si>
  <si>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</si>
  <si>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</si>
  <si>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</si>
  <si>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</si>
  <si>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</si>
  <si>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</si>
  <si>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</si>
  <si>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</si>
  <si>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</si>
  <si>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</si>
  <si>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</si>
  <si>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</si>
  <si>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</si>
  <si>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</si>
  <si>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</si>
  <si>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</si>
  <si>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</si>
  <si>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</si>
  <si>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</si>
  <si>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</si>
  <si>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</si>
  <si>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</si>
  <si>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</si>
  <si>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</si>
  <si>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</si>
  <si>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</si>
  <si>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</si>
  <si>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</si>
  <si>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</si>
  <si>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</si>
  <si>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</si>
  <si>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</si>
  <si>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</si>
  <si>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</si>
  <si>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</si>
  <si>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</si>
  <si>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</si>
  <si>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</si>
  <si>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</si>
  <si>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</si>
  <si>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</si>
  <si>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</si>
  <si>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</si>
  <si>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</si>
  <si>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</si>
  <si>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</si>
  <si>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</si>
  <si>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</si>
  <si>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</si>
  <si>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</si>
  <si>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</si>
  <si>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</si>
  <si>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</si>
  <si>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</si>
  <si>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</si>
  <si>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</si>
  <si>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</si>
  <si>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</si>
  <si>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</si>
  <si>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</si>
  <si>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</si>
  <si>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</si>
  <si>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</si>
  <si>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</si>
  <si>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</si>
  <si>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</si>
  <si>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</si>
  <si>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</si>
  <si>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</si>
  <si>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</si>
  <si>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</si>
  <si>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</si>
  <si>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</si>
  <si>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</si>
  <si>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</si>
  <si>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</si>
  <si>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</si>
  <si>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</si>
  <si>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</si>
  <si>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</si>
  <si>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</si>
  <si>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</si>
  <si>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</si>
  <si>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</si>
  <si>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</si>
  <si>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</si>
  <si>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</si>
  <si>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</si>
  <si>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</si>
  <si>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</si>
  <si>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</si>
  <si>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</si>
  <si>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</si>
  <si>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</si>
  <si>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</si>
  <si>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</si>
  <si>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</si>
  <si>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</si>
  <si>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</si>
  <si>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</si>
  <si>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</si>
  <si>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</si>
  <si>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</si>
  <si>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</si>
  <si>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</si>
  <si>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</si>
  <si>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</si>
  <si>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</si>
  <si>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</si>
  <si>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</si>
  <si>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</si>
  <si>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</si>
  <si>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</si>
  <si>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</si>
  <si>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</si>
  <si>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</si>
  <si>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</si>
  <si>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</si>
  <si>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</si>
  <si>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</si>
  <si>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</si>
  <si>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</si>
  <si>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</si>
  <si>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</si>
  <si>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</si>
  <si>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</si>
  <si>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</si>
  <si>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</si>
  <si>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</si>
  <si>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</si>
  <si>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</si>
  <si>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</si>
  <si>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</si>
  <si>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</si>
  <si>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</si>
  <si>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</si>
  <si>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</si>
  <si>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</si>
  <si>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</si>
  <si>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</si>
  <si>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</si>
  <si>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</si>
  <si>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</si>
  <si>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</si>
  <si>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</si>
  <si>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</si>
  <si>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</si>
  <si>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</si>
  <si>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</si>
  <si>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</si>
  <si>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</si>
  <si>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</si>
  <si>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</si>
  <si>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</si>
  <si>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</si>
  <si>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</si>
  <si>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</si>
  <si>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</si>
  <si>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</si>
  <si>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</si>
  <si>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</si>
  <si>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</si>
  <si>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</si>
  <si>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</si>
  <si>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</si>
  <si>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</si>
  <si>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</si>
  <si>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</si>
  <si>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</si>
  <si>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</si>
  <si>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</si>
  <si>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</si>
  <si>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</si>
  <si>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</si>
  <si>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</si>
  <si>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</si>
  <si>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</si>
  <si>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</si>
  <si>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</si>
  <si>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</si>
  <si>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</si>
  <si>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</si>
  <si>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</si>
  <si>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</si>
  <si>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</si>
  <si>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</si>
  <si>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</si>
  <si>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</si>
  <si>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</si>
  <si>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</si>
  <si>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</si>
  <si>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</si>
  <si>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</si>
  <si>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</si>
  <si>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</si>
  <si>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</si>
  <si>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</si>
  <si>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</si>
  <si>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</si>
  <si>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</si>
  <si>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</si>
  <si>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</si>
  <si>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</si>
  <si>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</si>
  <si>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</si>
  <si>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</si>
  <si>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</si>
  <si>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</si>
  <si>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</si>
  <si>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</si>
  <si>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</si>
  <si>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</si>
  <si>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</si>
  <si>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</si>
  <si>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</si>
  <si>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</si>
  <si>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</si>
  <si>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</si>
  <si>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</si>
  <si>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</si>
  <si>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</si>
  <si>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</si>
  <si>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</si>
  <si>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</si>
  <si>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</si>
  <si>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</si>
  <si>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</si>
  <si>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</si>
  <si>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</si>
  <si>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</si>
  <si>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</si>
  <si>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</si>
  <si>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</si>
  <si>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</si>
  <si>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</si>
  <si>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</si>
  <si>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</si>
  <si>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</si>
  <si>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</si>
  <si>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</si>
  <si>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</si>
  <si>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</si>
  <si>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</si>
  <si>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</si>
  <si>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</si>
  <si>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</si>
  <si>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</si>
  <si>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</si>
  <si>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</si>
  <si>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</si>
  <si>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</si>
  <si>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</si>
  <si>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</si>
  <si>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</si>
  <si>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</si>
  <si>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</si>
  <si>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</si>
  <si>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</si>
  <si>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</si>
  <si>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</si>
  <si>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</si>
  <si>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</si>
  <si>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</si>
  <si>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</si>
  <si>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</si>
  <si>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</si>
  <si>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</si>
  <si>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</si>
  <si>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</si>
  <si>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</si>
  <si>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</si>
  <si>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</si>
  <si>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</si>
  <si>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</si>
  <si>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</si>
  <si>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</si>
  <si>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</si>
  <si>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</si>
  <si>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</si>
  <si>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</si>
  <si>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</si>
  <si>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</si>
  <si>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</si>
  <si>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</si>
  <si>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</si>
  <si>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</si>
  <si>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</si>
  <si>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</si>
  <si>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</si>
  <si>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</si>
  <si>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</si>
  <si>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</si>
  <si>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</si>
  <si>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</si>
  <si>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</si>
  <si>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</si>
  <si>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</si>
  <si>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</si>
  <si>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</si>
  <si>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</si>
  <si>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</si>
  <si>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</si>
  <si>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</si>
  <si>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</si>
  <si>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</si>
  <si>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</si>
  <si>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</si>
  <si>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</si>
  <si>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</si>
  <si>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</si>
  <si>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</si>
  <si>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</si>
  <si>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</si>
  <si>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</si>
  <si>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</si>
  <si>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</si>
  <si>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</si>
  <si>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</si>
  <si>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</si>
  <si>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</si>
  <si>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</si>
  <si>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</si>
  <si>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</si>
  <si>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</si>
  <si>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</si>
  <si>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</si>
  <si>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</si>
  <si>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</si>
  <si>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</si>
  <si>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</si>
  <si>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</si>
  <si>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</si>
  <si>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</si>
  <si>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</si>
  <si>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</si>
  <si>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</si>
  <si>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</si>
  <si>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</si>
  <si>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</si>
  <si>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</si>
  <si>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</si>
  <si>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</si>
  <si>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</si>
  <si>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</si>
  <si>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</si>
  <si>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</si>
  <si>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</si>
  <si>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</si>
  <si>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</si>
  <si>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</si>
  <si>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</si>
  <si>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</si>
  <si>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</si>
  <si>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</si>
  <si>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</si>
  <si>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</si>
  <si>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</si>
  <si>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</si>
  <si>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</si>
  <si>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</si>
  <si>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</si>
  <si>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</si>
  <si>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</si>
  <si>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</si>
  <si>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</si>
  <si>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</si>
  <si>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</si>
  <si>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</si>
  <si>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</si>
  <si>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</si>
  <si>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</si>
  <si>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</si>
  <si>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</si>
  <si>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</si>
  <si>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</si>
  <si>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</si>
  <si>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</si>
  <si>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</si>
  <si>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</si>
  <si>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</si>
  <si>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</si>
  <si>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</si>
  <si>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</si>
  <si>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</si>
  <si>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</si>
  <si>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</si>
  <si>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</si>
  <si>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</si>
  <si>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</si>
  <si>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</si>
  <si>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</si>
  <si>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</si>
  <si>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</si>
  <si>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</si>
  <si>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</si>
  <si>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</si>
  <si>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</si>
  <si>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</si>
  <si>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</si>
  <si>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</si>
  <si>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</si>
  <si>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</si>
  <si>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</si>
  <si>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</si>
  <si>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</si>
  <si>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</si>
  <si>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</si>
  <si>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</si>
  <si>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</si>
  <si>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</si>
  <si>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</si>
  <si>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</si>
  <si>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</si>
  <si>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</si>
  <si>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</si>
  <si>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</si>
  <si>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</si>
  <si>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</si>
  <si>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</si>
  <si>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</si>
  <si>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</si>
  <si>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</si>
  <si>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</si>
  <si>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</si>
  <si>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</si>
  <si>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</si>
  <si>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</si>
  <si>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</si>
  <si>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</si>
  <si>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</si>
  <si>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</si>
  <si>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</si>
  <si>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</si>
  <si>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</si>
  <si>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</si>
  <si>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</si>
  <si>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</si>
  <si>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</si>
  <si>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</si>
  <si>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</si>
  <si>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</si>
  <si>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</si>
  <si>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</si>
  <si>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</si>
  <si>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</si>
  <si>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</si>
  <si>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</si>
  <si>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</si>
  <si>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</si>
  <si>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</si>
  <si>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</si>
  <si>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</si>
  <si>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</si>
  <si>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</si>
  <si>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</si>
  <si>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</si>
  <si>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</si>
  <si>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</si>
  <si>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</si>
  <si>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</si>
  <si>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</si>
  <si>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</si>
  <si>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</si>
  <si>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</si>
  <si>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</si>
  <si>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</si>
  <si>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</si>
  <si>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</si>
  <si>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</si>
  <si>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</si>
  <si>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</si>
  <si>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</si>
  <si>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</si>
  <si>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</si>
  <si>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</si>
  <si>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</si>
  <si>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</si>
  <si>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</si>
  <si>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</si>
  <si>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</si>
  <si>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</si>
  <si>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</si>
  <si>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</si>
  <si>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</si>
  <si>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</si>
  <si>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</si>
  <si>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</si>
  <si>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</si>
  <si>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</si>
  <si>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</si>
  <si>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</si>
  <si>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</si>
  <si>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</si>
  <si>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</si>
  <si>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</si>
  <si>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</si>
  <si>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</si>
  <si>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</si>
  <si>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</si>
  <si>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</si>
  <si>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</si>
  <si>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</si>
  <si>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</si>
  <si>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</si>
  <si>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</si>
  <si>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</si>
  <si>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</si>
  <si>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</si>
  <si>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</si>
  <si>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</si>
  <si>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</si>
  <si>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</si>
  <si>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</si>
  <si>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</si>
  <si>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</si>
  <si>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</si>
  <si>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</si>
  <si>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</si>
  <si>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</si>
  <si>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</si>
  <si>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</si>
  <si>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</si>
  <si>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</si>
  <si>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</si>
  <si>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</si>
  <si>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</si>
  <si>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</si>
  <si>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</si>
  <si>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</si>
  <si>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</si>
  <si>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</si>
  <si>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</si>
  <si>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</si>
  <si>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</si>
  <si>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</si>
  <si>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</si>
  <si>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</si>
  <si>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</si>
  <si>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</si>
  <si>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</si>
  <si>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</si>
  <si>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</si>
  <si>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</si>
  <si>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</si>
  <si>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</si>
  <si>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</si>
  <si>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</si>
  <si>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</si>
  <si>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</si>
  <si>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</si>
  <si>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</si>
  <si>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</si>
  <si>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</si>
  <si>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</si>
  <si>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</si>
  <si>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</si>
  <si>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</si>
  <si>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</si>
  <si>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</si>
  <si>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</si>
  <si>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</si>
  <si>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</si>
  <si>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</si>
  <si>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</si>
  <si>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</si>
  <si>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</si>
  <si>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</si>
  <si>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</si>
  <si>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</si>
  <si>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</si>
  <si>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</si>
  <si>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</si>
  <si>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</si>
  <si>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</si>
  <si>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</si>
  <si>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</si>
  <si>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</si>
  <si>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</si>
  <si>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</si>
  <si>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</si>
  <si>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</si>
  <si>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</si>
  <si>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</si>
  <si>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</si>
  <si>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</si>
  <si>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</si>
  <si>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</si>
  <si>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</si>
  <si>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</si>
  <si>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</si>
  <si>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</si>
  <si>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</si>
  <si>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</si>
  <si>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</si>
  <si>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</si>
  <si>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</si>
  <si>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</si>
  <si>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</si>
  <si>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</si>
  <si>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</si>
  <si>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</si>
  <si>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</si>
  <si>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</si>
  <si>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</si>
  <si>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</si>
  <si>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</si>
  <si>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</si>
  <si>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</si>
  <si>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</si>
  <si>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</si>
  <si>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</si>
  <si>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</si>
  <si>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</si>
  <si>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</si>
  <si>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</si>
  <si>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</si>
  <si>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</si>
  <si>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</si>
  <si>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</si>
  <si>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</si>
  <si>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</si>
  <si>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</si>
  <si>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</si>
  <si>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</si>
  <si>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</si>
  <si>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</si>
  <si>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</si>
  <si>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</si>
  <si>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</si>
  <si>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</si>
  <si>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</si>
  <si>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</si>
  <si>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</si>
  <si>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</si>
  <si>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</si>
  <si>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</si>
  <si>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</si>
  <si>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</si>
  <si>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</si>
  <si>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</si>
  <si>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</si>
  <si>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</si>
  <si>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</si>
  <si>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</si>
  <si>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</si>
  <si>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05.07.2017 13:08:15</t>
  </si>
  <si>
    <t>06.07.2017 09:15:42</t>
  </si>
  <si>
    <t>16.0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</si>
</sst>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right" vertical="center" indent="1"/>
    </xf>
    <xf numFmtId="0" fontId="49" fillId="0" borderId="0" xfId="34" applyAlignment="1" applyProtection="1">
      <alignment horizontal="left" vertical="center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0" fillId="0" borderId="0" xfId="0" applyFill="1" applyBorder="1" applyAlignment="1" applyProtection="1">
      <alignment horizontal="right" vertical="top" indent="1"/>
    </xf>
    <xf numFmtId="0" fontId="44" fillId="0" borderId="0" xfId="0" applyNumberFormat="1" applyFont="1" applyAlignment="1">
      <alignment horizontal="justify" vertical="center" wrapText="1"/>
    </xf>
    <xf numFmtId="0" fontId="34" fillId="0" borderId="9" xfId="55" applyFont="1" applyBorder="1" applyAlignment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49" fontId="33" fillId="0" borderId="11" xfId="37" applyFont="1" applyBorder="1" applyAlignment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165</xdr:row>
          <xdr:rowOff>38100</xdr:rowOff>
        </xdr:to>
        <xdr:sp macro="" textlink="">
          <xdr:nvSpPr>
            <xdr:cNvPr id="333825" name="InstrWord" hidden="1">
              <a:extLst>
                <a:ext uri="{63B3BB69-23CF-44E3-9099-C40C66FF867C}">
                  <a14:compatExt spid="_x0000_s333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0</xdr:row>
          <xdr:rowOff>47625</xdr:rowOff>
        </xdr:from>
        <xdr:to>
          <xdr:col>5</xdr:col>
          <xdr:colOff>390525</xdr:colOff>
          <xdr:row>0</xdr:row>
          <xdr:rowOff>352425</xdr:rowOff>
        </xdr:to>
        <xdr:sp macro="" textlink="">
          <xdr:nvSpPr>
            <xdr:cNvPr id="8193" name="cmdGetListAllSheets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8.emf"/><Relationship Id="rId4" Type="http://schemas.openxmlformats.org/officeDocument/2006/relationships/control" Target="../activeX/activeX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20" t="str">
        <f>"Код шаблона: " &amp; GetCode()</f>
        <v>Код шаблона: 46EP.ST</v>
      </c>
      <c r="C2" s="220"/>
      <c r="D2" s="220"/>
      <c r="E2" s="220"/>
      <c r="F2" s="220"/>
      <c r="G2" s="22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21" t="str">
        <f>"Версия " &amp; GetVersion()</f>
        <v>Версия 2.1</v>
      </c>
      <c r="C3" s="221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22" t="s">
        <v>263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24" t="s">
        <v>315</v>
      </c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153"/>
      <c r="Z7" s="150"/>
    </row>
    <row r="8" spans="1:29" ht="15" customHeight="1">
      <c r="A8" s="40"/>
      <c r="B8" s="150"/>
      <c r="C8" s="151"/>
      <c r="D8" s="152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153"/>
      <c r="Z8" s="150"/>
    </row>
    <row r="9" spans="1:29" ht="15" customHeight="1">
      <c r="A9" s="40"/>
      <c r="B9" s="150"/>
      <c r="C9" s="151"/>
      <c r="D9" s="152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153"/>
      <c r="Z9" s="150"/>
    </row>
    <row r="10" spans="1:29" ht="10.5" customHeight="1">
      <c r="A10" s="40"/>
      <c r="B10" s="150"/>
      <c r="C10" s="151"/>
      <c r="D10" s="152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153"/>
      <c r="Z10" s="150"/>
    </row>
    <row r="11" spans="1:29" ht="27" customHeight="1">
      <c r="A11" s="40"/>
      <c r="B11" s="150"/>
      <c r="C11" s="151"/>
      <c r="D11" s="152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153"/>
      <c r="Z11" s="150"/>
    </row>
    <row r="12" spans="1:29" ht="12" customHeight="1">
      <c r="A12" s="40"/>
      <c r="B12" s="150"/>
      <c r="C12" s="151"/>
      <c r="D12" s="152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153"/>
      <c r="Z12" s="150"/>
    </row>
    <row r="13" spans="1:29" ht="38.25" customHeight="1">
      <c r="A13" s="40"/>
      <c r="B13" s="150"/>
      <c r="C13" s="151"/>
      <c r="D13" s="152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154"/>
      <c r="Z13" s="150"/>
    </row>
    <row r="14" spans="1:29" ht="15" customHeight="1">
      <c r="A14" s="40"/>
      <c r="B14" s="150"/>
      <c r="C14" s="151"/>
      <c r="D14" s="152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153"/>
      <c r="Z14" s="150"/>
    </row>
    <row r="15" spans="1:29" ht="15">
      <c r="A15" s="40"/>
      <c r="B15" s="150"/>
      <c r="C15" s="151"/>
      <c r="D15" s="152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153"/>
      <c r="Z15" s="150"/>
    </row>
    <row r="16" spans="1:29" ht="15">
      <c r="A16" s="40"/>
      <c r="B16" s="150"/>
      <c r="C16" s="151"/>
      <c r="D16" s="152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153"/>
      <c r="Z16" s="150"/>
    </row>
    <row r="17" spans="1:26" ht="15" customHeight="1">
      <c r="A17" s="40"/>
      <c r="B17" s="150"/>
      <c r="C17" s="151"/>
      <c r="D17" s="152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153"/>
      <c r="Z17" s="150"/>
    </row>
    <row r="18" spans="1:26" ht="15">
      <c r="A18" s="40"/>
      <c r="B18" s="150"/>
      <c r="C18" s="151"/>
      <c r="D18" s="152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153"/>
      <c r="Z18" s="150"/>
    </row>
    <row r="19" spans="1:26" ht="59.25" customHeight="1">
      <c r="A19" s="40"/>
      <c r="B19" s="150"/>
      <c r="C19" s="151"/>
      <c r="D19" s="155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6" t="s">
        <v>180</v>
      </c>
      <c r="G21" s="227"/>
      <c r="H21" s="227"/>
      <c r="I21" s="227"/>
      <c r="J21" s="227"/>
      <c r="K21" s="227"/>
      <c r="L21" s="227"/>
      <c r="M21" s="227"/>
      <c r="N21" s="41"/>
      <c r="O21" s="157" t="s">
        <v>179</v>
      </c>
      <c r="P21" s="228" t="s">
        <v>194</v>
      </c>
      <c r="Q21" s="229"/>
      <c r="R21" s="229"/>
      <c r="S21" s="229"/>
      <c r="T21" s="229"/>
      <c r="U21" s="229"/>
      <c r="V21" s="229"/>
      <c r="W21" s="229"/>
      <c r="X21" s="229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6" t="s">
        <v>181</v>
      </c>
      <c r="G22" s="227"/>
      <c r="H22" s="227"/>
      <c r="I22" s="227"/>
      <c r="J22" s="227"/>
      <c r="K22" s="227"/>
      <c r="L22" s="227"/>
      <c r="M22" s="227"/>
      <c r="N22" s="41"/>
      <c r="O22" s="158" t="s">
        <v>179</v>
      </c>
      <c r="P22" s="228" t="s">
        <v>182</v>
      </c>
      <c r="Q22" s="229"/>
      <c r="R22" s="229"/>
      <c r="S22" s="229"/>
      <c r="T22" s="229"/>
      <c r="U22" s="229"/>
      <c r="V22" s="229"/>
      <c r="W22" s="229"/>
      <c r="X22" s="229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30" t="s">
        <v>183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153"/>
      <c r="Z35" s="150"/>
    </row>
    <row r="36" spans="1:26" ht="38.25" hidden="1" customHeight="1">
      <c r="A36" s="40"/>
      <c r="B36" s="150"/>
      <c r="C36" s="151"/>
      <c r="D36" s="152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153"/>
      <c r="Z36" s="150"/>
    </row>
    <row r="37" spans="1:26" ht="9.75" hidden="1" customHeight="1">
      <c r="A37" s="40"/>
      <c r="B37" s="150"/>
      <c r="C37" s="151"/>
      <c r="D37" s="152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153"/>
      <c r="Z37" s="150"/>
    </row>
    <row r="38" spans="1:26" ht="51" hidden="1" customHeight="1">
      <c r="A38" s="40"/>
      <c r="B38" s="150"/>
      <c r="C38" s="151"/>
      <c r="D38" s="152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153"/>
      <c r="Z38" s="150"/>
    </row>
    <row r="39" spans="1:26" ht="15" hidden="1" customHeight="1">
      <c r="A39" s="40"/>
      <c r="B39" s="150"/>
      <c r="C39" s="151"/>
      <c r="D39" s="152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153"/>
      <c r="Z39" s="150"/>
    </row>
    <row r="40" spans="1:26" ht="12" hidden="1" customHeight="1">
      <c r="A40" s="40"/>
      <c r="B40" s="150"/>
      <c r="C40" s="151"/>
      <c r="D40" s="152"/>
      <c r="E40" s="231" t="s">
        <v>316</v>
      </c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25" t="s">
        <v>184</v>
      </c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153"/>
      <c r="Z46" s="150"/>
    </row>
    <row r="47" spans="1:26" ht="37.5" hidden="1" customHeight="1">
      <c r="A47" s="40"/>
      <c r="B47" s="150"/>
      <c r="C47" s="151"/>
      <c r="D47" s="152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153"/>
      <c r="Z47" s="150"/>
    </row>
    <row r="48" spans="1:26" ht="24" hidden="1" customHeight="1">
      <c r="A48" s="40"/>
      <c r="B48" s="150"/>
      <c r="C48" s="151"/>
      <c r="D48" s="152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153"/>
      <c r="Z48" s="150"/>
    </row>
    <row r="49" spans="1:26" ht="51" hidden="1" customHeight="1">
      <c r="A49" s="40"/>
      <c r="B49" s="150"/>
      <c r="C49" s="151"/>
      <c r="D49" s="152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153"/>
      <c r="Z49" s="150"/>
    </row>
    <row r="50" spans="1:26" ht="15" hidden="1">
      <c r="A50" s="40"/>
      <c r="B50" s="150"/>
      <c r="C50" s="151"/>
      <c r="D50" s="152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153"/>
      <c r="Z50" s="150"/>
    </row>
    <row r="51" spans="1:26" ht="15" hidden="1">
      <c r="A51" s="40"/>
      <c r="B51" s="150"/>
      <c r="C51" s="151"/>
      <c r="D51" s="152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153"/>
      <c r="Z51" s="150"/>
    </row>
    <row r="52" spans="1:26" ht="15" hidden="1">
      <c r="A52" s="40"/>
      <c r="B52" s="150"/>
      <c r="C52" s="151"/>
      <c r="D52" s="152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153"/>
      <c r="Z52" s="150"/>
    </row>
    <row r="53" spans="1:26" ht="15" hidden="1">
      <c r="A53" s="40"/>
      <c r="B53" s="150"/>
      <c r="C53" s="151"/>
      <c r="D53" s="152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153"/>
      <c r="Z53" s="150"/>
    </row>
    <row r="54" spans="1:26" ht="15" hidden="1">
      <c r="A54" s="40"/>
      <c r="B54" s="150"/>
      <c r="C54" s="151"/>
      <c r="D54" s="152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153"/>
      <c r="Z54" s="150"/>
    </row>
    <row r="55" spans="1:26" ht="15" hidden="1">
      <c r="A55" s="40"/>
      <c r="B55" s="150"/>
      <c r="C55" s="151"/>
      <c r="D55" s="152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153"/>
      <c r="Z55" s="150"/>
    </row>
    <row r="56" spans="1:26" ht="25.5" hidden="1" customHeight="1">
      <c r="A56" s="40"/>
      <c r="B56" s="150"/>
      <c r="C56" s="151"/>
      <c r="D56" s="15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153"/>
      <c r="Z56" s="150"/>
    </row>
    <row r="57" spans="1:26" ht="15" hidden="1">
      <c r="A57" s="40"/>
      <c r="B57" s="150"/>
      <c r="C57" s="151"/>
      <c r="D57" s="15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32" t="s">
        <v>309</v>
      </c>
      <c r="F59" s="232"/>
      <c r="G59" s="232"/>
      <c r="H59" s="232"/>
      <c r="I59" s="232"/>
      <c r="J59" s="232"/>
      <c r="K59" s="213" t="s">
        <v>306</v>
      </c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153"/>
      <c r="Z59" s="150"/>
    </row>
    <row r="60" spans="1:26" ht="15" hidden="1" customHeight="1">
      <c r="A60" s="40"/>
      <c r="B60" s="150"/>
      <c r="C60" s="151"/>
      <c r="D60" s="152"/>
      <c r="E60" s="212" t="s">
        <v>151</v>
      </c>
      <c r="F60" s="212"/>
      <c r="G60" s="212"/>
      <c r="H60" s="212"/>
      <c r="I60" s="212"/>
      <c r="J60" s="212"/>
      <c r="K60" s="213" t="s">
        <v>308</v>
      </c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33" t="s">
        <v>196</v>
      </c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3"/>
      <c r="V73" s="233"/>
      <c r="W73" s="233"/>
      <c r="X73" s="233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11"/>
      <c r="F127" s="211"/>
      <c r="G127" s="211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2" t="s">
        <v>307</v>
      </c>
      <c r="F128" s="212"/>
      <c r="G128" s="212"/>
      <c r="H128" s="212"/>
      <c r="I128" s="212"/>
      <c r="J128" s="212"/>
      <c r="K128" s="213" t="s">
        <v>317</v>
      </c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153"/>
      <c r="Z128" s="150"/>
    </row>
    <row r="129" spans="1:26" ht="15" hidden="1" customHeight="1">
      <c r="A129" s="40"/>
      <c r="B129" s="150"/>
      <c r="C129" s="151"/>
      <c r="D129" s="152"/>
      <c r="E129" s="218"/>
      <c r="F129" s="218"/>
      <c r="G129" s="218"/>
      <c r="H129" s="218"/>
      <c r="I129" s="218"/>
      <c r="J129" s="218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153"/>
      <c r="Z129" s="150"/>
    </row>
    <row r="130" spans="1:26" ht="15" hidden="1" customHeight="1">
      <c r="A130" s="40"/>
      <c r="B130" s="150"/>
      <c r="C130" s="151"/>
      <c r="D130" s="152"/>
      <c r="E130" s="215" t="s">
        <v>318</v>
      </c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  <c r="U130" s="215"/>
      <c r="V130" s="215"/>
      <c r="W130" s="215"/>
      <c r="X130" s="215"/>
      <c r="Y130" s="153"/>
      <c r="Z130" s="150"/>
    </row>
    <row r="131" spans="1:26" ht="15" hidden="1">
      <c r="A131" s="40"/>
      <c r="B131" s="150"/>
      <c r="C131" s="151"/>
      <c r="D131" s="152"/>
      <c r="E131" s="212" t="s">
        <v>319</v>
      </c>
      <c r="F131" s="212"/>
      <c r="G131" s="212"/>
      <c r="H131" s="212"/>
      <c r="I131" s="212"/>
      <c r="J131" s="212"/>
      <c r="K131" s="216" t="s">
        <v>320</v>
      </c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16"/>
      <c r="Y131" s="153"/>
      <c r="Z131" s="150"/>
    </row>
    <row r="132" spans="1:26" ht="15" hidden="1">
      <c r="A132" s="40"/>
      <c r="B132" s="150"/>
      <c r="C132" s="151"/>
      <c r="D132" s="152"/>
      <c r="E132" s="212" t="s">
        <v>321</v>
      </c>
      <c r="F132" s="212"/>
      <c r="G132" s="212"/>
      <c r="H132" s="212"/>
      <c r="I132" s="212"/>
      <c r="J132" s="212"/>
      <c r="K132" s="217" t="s">
        <v>322</v>
      </c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14" t="s">
        <v>185</v>
      </c>
      <c r="F144" s="214"/>
      <c r="G144" s="214"/>
      <c r="H144" s="214"/>
      <c r="I144" s="214"/>
      <c r="J144" s="214"/>
      <c r="K144" s="214"/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10" t="s">
        <v>186</v>
      </c>
      <c r="G146" s="210"/>
      <c r="H146" s="210"/>
      <c r="I146" s="210"/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10" t="s">
        <v>188</v>
      </c>
      <c r="G148" s="210"/>
      <c r="H148" s="210"/>
      <c r="I148" s="210"/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33825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165</xdr:row>
                <xdr:rowOff>38100</xdr:rowOff>
              </to>
            </anchor>
          </objectPr>
        </oleObject>
      </mc:Choice>
      <mc:Fallback>
        <oleObject progId="Word.Document.8" shapeId="3338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  <pageSetUpPr fitToPage="1"/>
  </sheetPr>
  <dimension ref="A1:E22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42829.577962962961</v>
      </c>
      <c r="C8" s="22" t="s">
        <v>327</v>
      </c>
      <c r="D8" s="24" t="s">
        <v>328</v>
      </c>
    </row>
    <row r="9" spans="1:5">
      <c r="B9" s="202">
        <v>42829.577986111108</v>
      </c>
      <c r="C9" s="22" t="s">
        <v>1508</v>
      </c>
      <c r="D9" s="24" t="s">
        <v>328</v>
      </c>
    </row>
    <row r="10" spans="1:5">
      <c r="B10" s="202">
        <v>42829.624097222222</v>
      </c>
      <c r="C10" s="22" t="s">
        <v>327</v>
      </c>
      <c r="D10" s="24" t="s">
        <v>328</v>
      </c>
    </row>
    <row r="11" spans="1:5">
      <c r="B11" s="202">
        <v>42829.624108796299</v>
      </c>
      <c r="C11" s="22" t="s">
        <v>1508</v>
      </c>
      <c r="D11" s="24" t="s">
        <v>328</v>
      </c>
    </row>
    <row r="12" spans="1:5">
      <c r="B12" s="202">
        <v>42865.609849537039</v>
      </c>
      <c r="C12" s="22" t="s">
        <v>327</v>
      </c>
      <c r="D12" s="24" t="s">
        <v>328</v>
      </c>
    </row>
    <row r="13" spans="1:5">
      <c r="B13" s="202">
        <v>42865.609861111108</v>
      </c>
      <c r="C13" s="22" t="s">
        <v>1508</v>
      </c>
      <c r="D13" s="24" t="s">
        <v>328</v>
      </c>
    </row>
    <row r="14" spans="1:5">
      <c r="B14" s="202">
        <v>42891.740810185183</v>
      </c>
      <c r="C14" s="22" t="s">
        <v>327</v>
      </c>
      <c r="D14" s="24" t="s">
        <v>328</v>
      </c>
    </row>
    <row r="15" spans="1:5">
      <c r="B15" s="202">
        <v>42891.740833333337</v>
      </c>
      <c r="C15" s="22" t="s">
        <v>1508</v>
      </c>
      <c r="D15" s="24" t="s">
        <v>328</v>
      </c>
    </row>
    <row r="16" spans="1:5">
      <c r="B16" s="202">
        <v>42891.760821759257</v>
      </c>
      <c r="C16" s="22" t="s">
        <v>327</v>
      </c>
      <c r="D16" s="24" t="s">
        <v>328</v>
      </c>
    </row>
    <row r="17" spans="2:4">
      <c r="B17" s="202">
        <v>42891.760833333334</v>
      </c>
      <c r="C17" s="22" t="s">
        <v>1508</v>
      </c>
      <c r="D17" s="24" t="s">
        <v>328</v>
      </c>
    </row>
    <row r="18" spans="2:4">
      <c r="B18" s="202">
        <v>42921.540254629632</v>
      </c>
      <c r="C18" s="22" t="s">
        <v>327</v>
      </c>
      <c r="D18" s="24" t="s">
        <v>328</v>
      </c>
    </row>
    <row r="19" spans="2:4">
      <c r="B19" s="202">
        <v>42921.540266203701</v>
      </c>
      <c r="C19" s="22" t="s">
        <v>1508</v>
      </c>
      <c r="D19" s="24" t="s">
        <v>328</v>
      </c>
    </row>
    <row r="20" spans="2:4">
      <c r="B20" s="202">
        <v>42921.547395833331</v>
      </c>
      <c r="C20" s="22" t="s">
        <v>327</v>
      </c>
      <c r="D20" s="24" t="s">
        <v>328</v>
      </c>
    </row>
    <row r="21" spans="2:4">
      <c r="B21" s="202">
        <v>42921.547407407408</v>
      </c>
      <c r="C21" s="22" t="s">
        <v>1508</v>
      </c>
      <c r="D21" s="24" t="s">
        <v>328</v>
      </c>
    </row>
    <row r="22" spans="2:4">
      <c r="B22" s="202">
        <v>42922.385891203703</v>
      </c>
      <c r="C22" s="22" t="s">
        <v>327</v>
      </c>
      <c r="D22" s="24" t="s">
        <v>328</v>
      </c>
    </row>
  </sheetData>
  <sheetProtection algorithmName="SHA-512" hashValue="cM0UGwWwGZqgBTeGpwEomfdzCAf+IRL5IyunSy24QUDnXf4k3GyWavvN5qMFBjfWfr2ODyyeGIFKEWHhxSK7qA==" saltValue="nsjxx1AAoR3dHVCc1+fgew==" spinCount="100000" sheet="1" objects="1" scenarios="1" formatColumns="0" formatRows="0"/>
  <phoneticPr fontId="5" type="noConversion"/>
  <pageMargins left="0.75" right="0.75" top="1" bottom="1" header="0.5" footer="0.5"/>
  <pageSetup paperSize="9" scale="6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_01">
    <tabColor indexed="31"/>
  </sheetPr>
  <dimension ref="A1:J53"/>
  <sheetViews>
    <sheetView showGridLines="0" tabSelected="1" topLeftCell="D7" zoomScaleNormal="100" workbookViewId="0">
      <selection activeCell="L13" sqref="L13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125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1520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1514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1521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1522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_11">
    <tabColor indexed="31"/>
    <pageSetUpPr fitToPage="1"/>
  </sheetPr>
  <dimension ref="A1:S132"/>
  <sheetViews>
    <sheetView showGridLines="0" topLeftCell="C1" zoomScaleNormal="100" workbookViewId="0">
      <pane xSplit="3" ySplit="13" topLeftCell="F47" activePane="bottomRight" state="frozen"/>
      <selection activeCell="D24" sqref="D24"/>
      <selection pane="topRight" activeCell="D24" sqref="D24"/>
      <selection pane="bottomLeft" activeCell="D24" sqref="D24"/>
      <selection pane="bottomRight" activeCell="G37" sqref="G37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36" t="s">
        <v>227</v>
      </c>
      <c r="E11" s="236" t="s">
        <v>169</v>
      </c>
      <c r="F11" s="236" t="s">
        <v>228</v>
      </c>
      <c r="G11" s="236" t="s">
        <v>229</v>
      </c>
      <c r="H11" s="236"/>
      <c r="I11" s="236"/>
      <c r="J11" s="236"/>
      <c r="K11" s="84"/>
    </row>
    <row r="12" spans="1:17" ht="15" customHeight="1">
      <c r="C12" s="64"/>
      <c r="D12" s="236"/>
      <c r="E12" s="236"/>
      <c r="F12" s="236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38" t="s">
        <v>230</v>
      </c>
      <c r="E14" s="238"/>
      <c r="F14" s="238"/>
      <c r="G14" s="238"/>
      <c r="H14" s="238"/>
      <c r="I14" s="238"/>
      <c r="J14" s="238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45993.945</v>
      </c>
      <c r="G15" s="204">
        <v>45993.945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45993.945</v>
      </c>
      <c r="G18" s="204">
        <v>45993.945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190.86984971999999</v>
      </c>
      <c r="G19" s="204"/>
      <c r="H19" s="204"/>
      <c r="I19" s="204">
        <f>I24+I33</f>
        <v>190.86482712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190.86984971999999</v>
      </c>
      <c r="G20" s="204"/>
      <c r="H20" s="204"/>
      <c r="I20" s="204">
        <f>I19</f>
        <v>190.86482712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45786.067999999999</v>
      </c>
      <c r="G24" s="204">
        <f>G18-G29-G33</f>
        <v>45596.057000000001</v>
      </c>
      <c r="H24" s="204">
        <f>H20-H33</f>
        <v>0</v>
      </c>
      <c r="I24" s="204">
        <f>I25+I27</f>
        <v>190.006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5039.5949999999993</v>
      </c>
      <c r="G25" s="204">
        <v>5026.3869999999997</v>
      </c>
      <c r="H25" s="204">
        <v>0</v>
      </c>
      <c r="I25" s="204">
        <v>13.208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40746.472999999998</v>
      </c>
      <c r="G27" s="204">
        <v>40569.67</v>
      </c>
      <c r="H27" s="204">
        <v>0</v>
      </c>
      <c r="I27" s="204">
        <v>176.798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190.86984971999999</v>
      </c>
      <c r="G29" s="204">
        <f>H19+I19+J19</f>
        <v>190.86984971999999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207.87700000000001</v>
      </c>
      <c r="G33" s="204">
        <f>207.877-I33-J33</f>
        <v>207.01815028000001</v>
      </c>
      <c r="H33" s="204"/>
      <c r="I33" s="204">
        <f>I24*0.00452</f>
        <v>0.85882711999999994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38" t="s">
        <v>249</v>
      </c>
      <c r="E36" s="238"/>
      <c r="F36" s="238"/>
      <c r="G36" s="238"/>
      <c r="H36" s="238"/>
      <c r="I36" s="238"/>
      <c r="J36" s="238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38" t="s">
        <v>249</v>
      </c>
      <c r="E58" s="238"/>
      <c r="F58" s="238"/>
      <c r="G58" s="238"/>
      <c r="H58" s="238"/>
      <c r="I58" s="238"/>
      <c r="J58" s="238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38" t="s">
        <v>254</v>
      </c>
      <c r="E62" s="238"/>
      <c r="F62" s="238"/>
      <c r="G62" s="238"/>
      <c r="H62" s="238"/>
      <c r="I62" s="238"/>
      <c r="J62" s="238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45786.926849720003</v>
      </c>
      <c r="G68" s="205">
        <f>G24</f>
        <v>45596.057000000001</v>
      </c>
      <c r="H68" s="205">
        <f>H24</f>
        <v>0</v>
      </c>
      <c r="I68" s="205">
        <f>I19</f>
        <v>190.86482712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45786.926849720003</v>
      </c>
      <c r="G70" s="205">
        <f>G24</f>
        <v>45596.057000000001</v>
      </c>
      <c r="H70" s="205">
        <f>H68</f>
        <v>0</v>
      </c>
      <c r="I70" s="205">
        <f>I68</f>
        <v>190.86482712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207.87700000000001</v>
      </c>
      <c r="G72" s="205">
        <f>G33</f>
        <v>207.01815028000001</v>
      </c>
      <c r="H72" s="205">
        <f>H33</f>
        <v>0</v>
      </c>
      <c r="I72" s="205">
        <f>I33</f>
        <v>0.85882711999999994</v>
      </c>
      <c r="J72" s="205">
        <f>J33</f>
        <v>2.26E-5</v>
      </c>
      <c r="K72" s="84"/>
    </row>
    <row r="73" spans="3:12" ht="15" customHeight="1">
      <c r="C73" s="64"/>
      <c r="D73" s="238" t="s">
        <v>261</v>
      </c>
      <c r="E73" s="238"/>
      <c r="F73" s="238"/>
      <c r="G73" s="238"/>
      <c r="H73" s="238"/>
      <c r="I73" s="238"/>
      <c r="J73" s="238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2974.7016361999999</v>
      </c>
      <c r="G81" s="206">
        <f>G82+G83</f>
        <v>2947.0490913999997</v>
      </c>
      <c r="H81" s="206"/>
      <c r="I81" s="206">
        <f>I82+I83</f>
        <v>27.5381556</v>
      </c>
      <c r="J81" s="206">
        <f>J82+J83</f>
        <v>0.1143892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2434.4260337999995</v>
      </c>
      <c r="G82" s="205">
        <f>2041.53866*1.18</f>
        <v>2409.0156187999996</v>
      </c>
      <c r="H82" s="205"/>
      <c r="I82" s="205">
        <f>21.43736*1.18</f>
        <v>25.296084799999999</v>
      </c>
      <c r="J82" s="205">
        <f>0.09689*1.18</f>
        <v>0.11433019999999999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540.27560239999991</v>
      </c>
      <c r="G83" s="207">
        <f>10*(G25+G27)/1000*1.18</f>
        <v>538.03347259999998</v>
      </c>
      <c r="H83" s="207"/>
      <c r="I83" s="207">
        <f>10*1.18*(I25+I27)/1000</f>
        <v>2.2420708</v>
      </c>
      <c r="J83" s="207">
        <f>10*(J25+J27)/1000*1.18</f>
        <v>5.8999999999999998E-5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7" t="str">
        <f>IF(Титульный!G34="","",Титульный!G34)</f>
        <v>Камилянов Эдуард Альбертович</v>
      </c>
      <c r="F88" s="237"/>
      <c r="G88" s="237"/>
      <c r="H88" s="237"/>
      <c r="J88" s="240"/>
      <c r="K88" s="241"/>
    </row>
    <row r="89" spans="1:19" s="171" customFormat="1" ht="12.75">
      <c r="A89" s="170"/>
      <c r="E89" s="242" t="s">
        <v>295</v>
      </c>
      <c r="F89" s="242"/>
      <c r="G89" s="242"/>
      <c r="H89" s="242"/>
      <c r="J89" s="243" t="s">
        <v>296</v>
      </c>
      <c r="K89" s="242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7" t="str">
        <f>IF(Титульный!G43="","",Титульный!G43)</f>
        <v>экономист</v>
      </c>
      <c r="F92" s="237"/>
      <c r="G92" s="172"/>
      <c r="H92" s="237" t="str">
        <f>IF(Титульный!G42="","",Титульный!G42)</f>
        <v>Широкова Елена Анатольевна</v>
      </c>
      <c r="I92" s="237"/>
      <c r="J92" s="237"/>
      <c r="K92" s="172"/>
      <c r="L92" s="175"/>
      <c r="M92" s="175"/>
    </row>
    <row r="93" spans="1:19" s="171" customFormat="1" ht="12.75">
      <c r="A93" s="170"/>
      <c r="D93" s="174" t="s">
        <v>298</v>
      </c>
      <c r="E93" s="235" t="s">
        <v>299</v>
      </c>
      <c r="F93" s="235"/>
      <c r="G93" s="173"/>
      <c r="H93" s="235" t="s">
        <v>295</v>
      </c>
      <c r="I93" s="235"/>
      <c r="J93" s="235"/>
      <c r="K93" s="173"/>
      <c r="L93" s="235" t="s">
        <v>296</v>
      </c>
      <c r="M93" s="235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7" t="str">
        <f>IF(Титульный!G44="","",Титульный!G44)</f>
        <v>(3439) 27-69-48</v>
      </c>
      <c r="F95" s="237"/>
      <c r="G95" s="237"/>
      <c r="I95" s="176" t="s">
        <v>301</v>
      </c>
      <c r="J95" s="174"/>
    </row>
    <row r="96" spans="1:19" s="171" customFormat="1" ht="12.75">
      <c r="A96" s="170"/>
      <c r="E96" s="239" t="s">
        <v>302</v>
      </c>
      <c r="F96" s="239"/>
      <c r="G96" s="239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E95:G95"/>
    <mergeCell ref="E96:G96"/>
    <mergeCell ref="E88:H88"/>
    <mergeCell ref="J88:K88"/>
    <mergeCell ref="E89:H89"/>
    <mergeCell ref="J89:K89"/>
    <mergeCell ref="E92:F92"/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95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algorithmName="SHA-512" hashValue="pcSwn7XeifXlg91DBgfLJomgH2XbO4RwFUosBMhs8bseKrUGhiN1esI11u9UZhJNpO9qISpIvfJFb5xMxG1/jg==" saltValue="wDthMCACQguVq4NMP0Id0w==" spinCount="100000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tatistic">
    <tabColor indexed="47"/>
  </sheetPr>
  <dimension ref="A1:C10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10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1515</v>
      </c>
      <c r="B3" s="77" t="s">
        <v>330</v>
      </c>
      <c r="C3" s="77" t="s">
        <v>1516</v>
      </c>
    </row>
    <row r="4" spans="1:3">
      <c r="A4" s="77" t="s">
        <v>1517</v>
      </c>
      <c r="B4" s="77" t="s">
        <v>330</v>
      </c>
      <c r="C4" s="77" t="s">
        <v>1516</v>
      </c>
    </row>
    <row r="5" spans="1:3">
      <c r="A5" s="77" t="s">
        <v>1518</v>
      </c>
      <c r="B5" s="77" t="s">
        <v>330</v>
      </c>
      <c r="C5" s="77" t="s">
        <v>1516</v>
      </c>
    </row>
    <row r="6" spans="1:3">
      <c r="A6" s="77" t="s">
        <v>1519</v>
      </c>
      <c r="B6" s="77" t="s">
        <v>330</v>
      </c>
      <c r="C6" s="77" t="s">
        <v>1516</v>
      </c>
    </row>
    <row r="7" spans="1:3">
      <c r="A7" s="77" t="s">
        <v>1523</v>
      </c>
      <c r="B7" s="77" t="s">
        <v>330</v>
      </c>
      <c r="C7" s="77" t="s">
        <v>1516</v>
      </c>
    </row>
    <row r="8" spans="1:3">
      <c r="A8" s="77" t="s">
        <v>1524</v>
      </c>
      <c r="B8" s="77" t="s">
        <v>330</v>
      </c>
      <c r="C8" s="77" t="s">
        <v>1516</v>
      </c>
    </row>
    <row r="9" spans="1:3">
      <c r="A9" s="77" t="s">
        <v>1525</v>
      </c>
      <c r="B9" s="77" t="s">
        <v>330</v>
      </c>
      <c r="C9" s="77" t="s">
        <v>1516</v>
      </c>
    </row>
    <row r="10" spans="1:3">
      <c r="A10" s="77" t="s">
        <v>1526</v>
      </c>
      <c r="B10" s="77" t="s">
        <v>1527</v>
      </c>
      <c r="C10" s="77" t="s">
        <v>1516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TEHSHEET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llSheetsInThisWorkbook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8193" r:id="rId4" name="cmdGetListAllSheets">
          <controlPr autoLine="0" r:id="rId5">
            <anchor moveWithCells="1">
              <from>
                <xdr:col>2</xdr:col>
                <xdr:colOff>57150</xdr:colOff>
                <xdr:row>0</xdr:row>
                <xdr:rowOff>47625</xdr:rowOff>
              </from>
              <to>
                <xdr:col>5</xdr:col>
                <xdr:colOff>390525</xdr:colOff>
                <xdr:row>0</xdr:row>
                <xdr:rowOff>352425</xdr:rowOff>
              </to>
            </anchor>
          </controlPr>
        </control>
      </mc:Choice>
      <mc:Fallback>
        <control shapeId="8193" r:id="rId4" name="cmdGetListAllSheets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Button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Prov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2013-06-25T06:10:37Z</cp:lastPrinted>
  <dcterms:created xsi:type="dcterms:W3CDTF">2004-05-21T07:18:45Z</dcterms:created>
  <dcterms:modified xsi:type="dcterms:W3CDTF">2017-07-06T04:16:11Z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