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0" yWindow="45" windowWidth="13845" windowHeight="4920" activeTab="3"/>
  </bookViews>
  <sheets>
    <sheet name="ГПП-1" sheetId="1" r:id="rId1"/>
    <sheet name="ГПП-2" sheetId="2" r:id="rId2"/>
    <sheet name="ГПП-3" sheetId="3" r:id="rId3"/>
    <sheet name="Форма №3" sheetId="4" r:id="rId4"/>
  </sheets>
  <externalReferences>
    <externalReference r:id="rId5"/>
    <externalReference r:id="rId6"/>
  </externalReferences>
  <definedNames>
    <definedName name="ReportObject1_0">'Форма №3'!$R$1</definedName>
    <definedName name="ReportObject3_0">#REF!</definedName>
    <definedName name="ReportObject3_1">#REF!</definedName>
    <definedName name="ReportObject3_2">#REF!</definedName>
    <definedName name="ReportObject4_0">#REF!</definedName>
    <definedName name="ReportObject4_1">#REF!</definedName>
    <definedName name="ReportObject4_10">#REF!</definedName>
    <definedName name="ReportObject4_11">#REF!</definedName>
    <definedName name="ReportObject4_12">#REF!</definedName>
    <definedName name="ReportObject4_13">#REF!</definedName>
    <definedName name="ReportObject4_14">#REF!</definedName>
    <definedName name="ReportObject4_15">#REF!</definedName>
    <definedName name="ReportObject4_16">#REF!</definedName>
    <definedName name="ReportObject4_17">#REF!</definedName>
    <definedName name="ReportObject4_18">#REF!</definedName>
    <definedName name="ReportObject4_19">#REF!</definedName>
    <definedName name="ReportObject4_2">#REF!</definedName>
    <definedName name="ReportObject4_20">#REF!</definedName>
    <definedName name="ReportObject4_21">#REF!</definedName>
    <definedName name="ReportObject4_22">#REF!</definedName>
    <definedName name="ReportObject4_3">#REF!</definedName>
    <definedName name="ReportObject4_4">#REF!</definedName>
    <definedName name="ReportObject4_5">#REF!</definedName>
    <definedName name="ReportObject4_6">#REF!</definedName>
    <definedName name="ReportObject4_7">#REF!</definedName>
    <definedName name="ReportObject4_8">#REF!</definedName>
    <definedName name="ReportObject4_9">#REF!</definedName>
    <definedName name="_xlnm.Print_Area" localSheetId="0">'ГПП-1'!$A$1:$CB$58</definedName>
    <definedName name="_xlnm.Print_Area" localSheetId="1">'ГПП-2'!$A$1:$CB$57</definedName>
    <definedName name="_xlnm.Print_Area" localSheetId="2">'ГПП-3'!$A$1:$CB$73</definedName>
    <definedName name="_xlnm.Print_Area" localSheetId="3">'Форма №3'!$A$1:$CB$66</definedName>
  </definedNames>
  <calcPr calcId="125725"/>
</workbook>
</file>

<file path=xl/calcChain.xml><?xml version="1.0" encoding="utf-8"?>
<calcChain xmlns="http://schemas.openxmlformats.org/spreadsheetml/2006/main">
  <c r="CB57" i="4"/>
  <c r="CB60" s="1"/>
  <c r="BZ57"/>
  <c r="BZ60" s="1"/>
  <c r="BY57"/>
  <c r="BY60" s="1"/>
  <c r="BW57"/>
  <c r="BW60" s="1"/>
  <c r="BV57"/>
  <c r="BV60" s="1"/>
  <c r="BT57"/>
  <c r="BT60" s="1"/>
  <c r="BS57"/>
  <c r="BS60" s="1"/>
  <c r="BQ57"/>
  <c r="BQ60" s="1"/>
  <c r="BP57"/>
  <c r="BP60" s="1"/>
  <c r="BN57"/>
  <c r="BN60" s="1"/>
  <c r="BM57"/>
  <c r="BM60" s="1"/>
  <c r="BK57"/>
  <c r="BK60" s="1"/>
  <c r="BJ57"/>
  <c r="BJ60" s="1"/>
  <c r="BH57"/>
  <c r="BH60" s="1"/>
  <c r="BG57"/>
  <c r="BG60" s="1"/>
  <c r="BE57"/>
  <c r="BE60" s="1"/>
  <c r="BD57"/>
  <c r="BD60" s="1"/>
  <c r="BB57"/>
  <c r="BB60" s="1"/>
  <c r="BA57"/>
  <c r="BA60" s="1"/>
  <c r="AY57"/>
  <c r="AY60" s="1"/>
  <c r="AX57"/>
  <c r="AX60" s="1"/>
  <c r="AV57"/>
  <c r="AV60" s="1"/>
  <c r="AU57"/>
  <c r="AU60" s="1"/>
  <c r="AS57"/>
  <c r="AS60" s="1"/>
  <c r="AR57"/>
  <c r="AR60" s="1"/>
  <c r="AP57"/>
  <c r="AP60" s="1"/>
  <c r="AO57"/>
  <c r="AO60" s="1"/>
  <c r="AM57"/>
  <c r="AM60" s="1"/>
  <c r="AL57"/>
  <c r="AL60" s="1"/>
  <c r="AJ57"/>
  <c r="AJ60" s="1"/>
  <c r="AI57"/>
  <c r="AI60" s="1"/>
  <c r="AG57"/>
  <c r="AG60" s="1"/>
  <c r="AF57"/>
  <c r="AF60" s="1"/>
  <c r="AD57"/>
  <c r="AD60" s="1"/>
  <c r="AC57"/>
  <c r="AC60" s="1"/>
  <c r="AA57"/>
  <c r="AA60" s="1"/>
  <c r="Z57"/>
  <c r="Z60" s="1"/>
  <c r="X57"/>
  <c r="X60" s="1"/>
  <c r="W57"/>
  <c r="W60" s="1"/>
  <c r="U57"/>
  <c r="U60" s="1"/>
  <c r="T57"/>
  <c r="T60" s="1"/>
  <c r="R57"/>
  <c r="R60" s="1"/>
  <c r="Q57"/>
  <c r="Q60" s="1"/>
  <c r="O57"/>
  <c r="O60" s="1"/>
  <c r="N57"/>
  <c r="N60" s="1"/>
  <c r="L57"/>
  <c r="L60" s="1"/>
  <c r="K57"/>
  <c r="K60" s="1"/>
  <c r="I57"/>
  <c r="I60" s="1"/>
  <c r="CB53"/>
  <c r="CB56" s="1"/>
  <c r="BZ53"/>
  <c r="BZ56" s="1"/>
  <c r="BY53"/>
  <c r="BY56" s="1"/>
  <c r="BW53"/>
  <c r="BW56" s="1"/>
  <c r="BV53"/>
  <c r="BV56" s="1"/>
  <c r="BT53"/>
  <c r="BT56" s="1"/>
  <c r="BS53"/>
  <c r="BS56" s="1"/>
  <c r="BQ53"/>
  <c r="BQ56" s="1"/>
  <c r="BP53"/>
  <c r="BP56" s="1"/>
  <c r="BN53"/>
  <c r="BN56" s="1"/>
  <c r="BM53"/>
  <c r="BM56" s="1"/>
  <c r="BK53"/>
  <c r="BK56" s="1"/>
  <c r="BJ53"/>
  <c r="BJ56" s="1"/>
  <c r="BH53"/>
  <c r="BH56" s="1"/>
  <c r="BG53"/>
  <c r="BG56" s="1"/>
  <c r="BE53"/>
  <c r="BE56" s="1"/>
  <c r="BD53"/>
  <c r="BD56" s="1"/>
  <c r="BB53"/>
  <c r="BB56" s="1"/>
  <c r="BA53"/>
  <c r="BA56" s="1"/>
  <c r="AY53"/>
  <c r="AY56" s="1"/>
  <c r="AX53"/>
  <c r="AX56" s="1"/>
  <c r="AV53"/>
  <c r="AV56" s="1"/>
  <c r="AU53"/>
  <c r="AU56" s="1"/>
  <c r="AS53"/>
  <c r="AS56" s="1"/>
  <c r="AR53"/>
  <c r="AR56" s="1"/>
  <c r="AP53"/>
  <c r="AP56" s="1"/>
  <c r="AO53"/>
  <c r="AO56" s="1"/>
  <c r="AM53"/>
  <c r="AM56" s="1"/>
  <c r="AL53"/>
  <c r="AL56" s="1"/>
  <c r="AJ53"/>
  <c r="AJ56" s="1"/>
  <c r="AI53"/>
  <c r="AI56" s="1"/>
  <c r="AG53"/>
  <c r="AG56" s="1"/>
  <c r="AF53"/>
  <c r="AF56" s="1"/>
  <c r="AD53"/>
  <c r="AD56" s="1"/>
  <c r="AC53"/>
  <c r="AC56" s="1"/>
  <c r="AA53"/>
  <c r="AA56" s="1"/>
  <c r="Z53"/>
  <c r="Z56" s="1"/>
  <c r="X53"/>
  <c r="X56" s="1"/>
  <c r="W53"/>
  <c r="W56" s="1"/>
  <c r="U53"/>
  <c r="U56" s="1"/>
  <c r="T53"/>
  <c r="T56" s="1"/>
  <c r="R53"/>
  <c r="R56" s="1"/>
  <c r="Q53"/>
  <c r="Q56" s="1"/>
  <c r="O53"/>
  <c r="O56" s="1"/>
  <c r="N53"/>
  <c r="N56" s="1"/>
  <c r="L53"/>
  <c r="L56" s="1"/>
  <c r="K53"/>
  <c r="K56" s="1"/>
  <c r="I53"/>
  <c r="I56" s="1"/>
  <c r="CB52"/>
  <c r="BZ52"/>
  <c r="BY52"/>
  <c r="BW52"/>
  <c r="BV52"/>
  <c r="BT52"/>
  <c r="BS52"/>
  <c r="BQ52"/>
  <c r="BP52"/>
  <c r="BN52"/>
  <c r="BM52"/>
  <c r="BK52"/>
  <c r="BJ52"/>
  <c r="BH52"/>
  <c r="BG52"/>
  <c r="BE52"/>
  <c r="BD52"/>
  <c r="BB52"/>
  <c r="BA52"/>
  <c r="AY52"/>
  <c r="AX52"/>
  <c r="AV52"/>
  <c r="AU52"/>
  <c r="AS52"/>
  <c r="AR52"/>
  <c r="AP52"/>
  <c r="AO52"/>
  <c r="AM52"/>
  <c r="AL52"/>
  <c r="AJ52"/>
  <c r="AI52"/>
  <c r="AG52"/>
  <c r="AF52"/>
  <c r="AD52"/>
  <c r="AC52"/>
  <c r="AA52"/>
  <c r="Z52"/>
  <c r="X52"/>
  <c r="W52"/>
  <c r="U52"/>
  <c r="T52"/>
  <c r="R52"/>
  <c r="Q52"/>
  <c r="O52"/>
  <c r="N52"/>
  <c r="L52"/>
  <c r="K52"/>
  <c r="I52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J7" i="3" l="1"/>
  <c r="I7" s="1"/>
  <c r="I19" s="1"/>
  <c r="I18" s="1"/>
  <c r="K7"/>
  <c r="M7"/>
  <c r="L7" s="1"/>
  <c r="N7"/>
  <c r="P7"/>
  <c r="O7" s="1"/>
  <c r="Q7"/>
  <c r="S7"/>
  <c r="R7" s="1"/>
  <c r="T7"/>
  <c r="U7"/>
  <c r="V7"/>
  <c r="W7"/>
  <c r="Y7"/>
  <c r="X7" s="1"/>
  <c r="Z7"/>
  <c r="AB7"/>
  <c r="AA7" s="1"/>
  <c r="AC7"/>
  <c r="AE7"/>
  <c r="AD7" s="1"/>
  <c r="AF7"/>
  <c r="AG7"/>
  <c r="AH7"/>
  <c r="AI7"/>
  <c r="AK7"/>
  <c r="AJ7" s="1"/>
  <c r="AL7"/>
  <c r="AN7"/>
  <c r="AM7" s="1"/>
  <c r="AO7"/>
  <c r="AQ7"/>
  <c r="AP7" s="1"/>
  <c r="AR7"/>
  <c r="AS7"/>
  <c r="AT7"/>
  <c r="AU7"/>
  <c r="AW7"/>
  <c r="AV7" s="1"/>
  <c r="AX7"/>
  <c r="AZ7"/>
  <c r="AY7" s="1"/>
  <c r="BA7"/>
  <c r="BC7"/>
  <c r="BB7" s="1"/>
  <c r="BD7"/>
  <c r="BE7"/>
  <c r="BF7"/>
  <c r="BG7"/>
  <c r="BI7"/>
  <c r="BH7" s="1"/>
  <c r="BJ7"/>
  <c r="BL7"/>
  <c r="BK7" s="1"/>
  <c r="BM7"/>
  <c r="BO7"/>
  <c r="BN7" s="1"/>
  <c r="BP7"/>
  <c r="BQ7"/>
  <c r="BR7"/>
  <c r="BS7"/>
  <c r="BU7"/>
  <c r="BT7" s="1"/>
  <c r="BV7"/>
  <c r="BX7"/>
  <c r="BW7" s="1"/>
  <c r="BY7"/>
  <c r="CA7"/>
  <c r="BZ7" s="1"/>
  <c r="CB7"/>
  <c r="I8"/>
  <c r="J8"/>
  <c r="K8"/>
  <c r="M8"/>
  <c r="L8" s="1"/>
  <c r="N8"/>
  <c r="P8"/>
  <c r="O8" s="1"/>
  <c r="Q8"/>
  <c r="S8"/>
  <c r="R8" s="1"/>
  <c r="T8"/>
  <c r="U8"/>
  <c r="V8"/>
  <c r="W8"/>
  <c r="Y8"/>
  <c r="X8" s="1"/>
  <c r="Z8"/>
  <c r="AB8"/>
  <c r="AA8" s="1"/>
  <c r="AC8"/>
  <c r="AE8"/>
  <c r="AD8" s="1"/>
  <c r="AF8"/>
  <c r="AG8"/>
  <c r="AH8"/>
  <c r="AI8"/>
  <c r="AK8"/>
  <c r="AJ8" s="1"/>
  <c r="AL8"/>
  <c r="AN8"/>
  <c r="AM8" s="1"/>
  <c r="AO8"/>
  <c r="AQ8"/>
  <c r="AP8" s="1"/>
  <c r="AR8"/>
  <c r="AS8"/>
  <c r="AT8"/>
  <c r="AU8"/>
  <c r="AW8"/>
  <c r="AV8" s="1"/>
  <c r="AX8"/>
  <c r="AZ8"/>
  <c r="AY8" s="1"/>
  <c r="BA8"/>
  <c r="BC8"/>
  <c r="BB8" s="1"/>
  <c r="BD8"/>
  <c r="BE8"/>
  <c r="BF8"/>
  <c r="BG8"/>
  <c r="BI8"/>
  <c r="BH8" s="1"/>
  <c r="BJ8"/>
  <c r="BL8"/>
  <c r="BK8" s="1"/>
  <c r="BM8"/>
  <c r="BO8"/>
  <c r="BN8" s="1"/>
  <c r="BP8"/>
  <c r="BQ8"/>
  <c r="BR8"/>
  <c r="BS8"/>
  <c r="BU8"/>
  <c r="BT8" s="1"/>
  <c r="BV8"/>
  <c r="BX8"/>
  <c r="BW8" s="1"/>
  <c r="BY8"/>
  <c r="CA8"/>
  <c r="BZ8" s="1"/>
  <c r="CB8"/>
  <c r="J19"/>
  <c r="J18" s="1"/>
  <c r="K19"/>
  <c r="K18" s="1"/>
  <c r="M19"/>
  <c r="N59" s="1"/>
  <c r="N63" s="1"/>
  <c r="N67" s="1"/>
  <c r="N19"/>
  <c r="N18" s="1"/>
  <c r="P19"/>
  <c r="P18" s="1"/>
  <c r="Q19"/>
  <c r="S19"/>
  <c r="S18" s="1"/>
  <c r="T19"/>
  <c r="T18" s="1"/>
  <c r="U19"/>
  <c r="U18" s="1"/>
  <c r="V19"/>
  <c r="V18" s="1"/>
  <c r="W19"/>
  <c r="W18" s="1"/>
  <c r="Y19"/>
  <c r="Z59" s="1"/>
  <c r="Z63" s="1"/>
  <c r="Z19"/>
  <c r="Z18" s="1"/>
  <c r="AB19"/>
  <c r="AB18" s="1"/>
  <c r="AC19"/>
  <c r="AE19"/>
  <c r="AE18" s="1"/>
  <c r="AF19"/>
  <c r="AF18" s="1"/>
  <c r="AG19"/>
  <c r="AG18" s="1"/>
  <c r="AH19"/>
  <c r="AH18" s="1"/>
  <c r="AI19"/>
  <c r="AI18" s="1"/>
  <c r="AK19"/>
  <c r="AL59" s="1"/>
  <c r="AL63" s="1"/>
  <c r="AL67" s="1"/>
  <c r="AL19"/>
  <c r="AL18" s="1"/>
  <c r="AN19"/>
  <c r="AN18" s="1"/>
  <c r="AO19"/>
  <c r="AQ19"/>
  <c r="AQ18" s="1"/>
  <c r="AR19"/>
  <c r="AR18" s="1"/>
  <c r="AS19"/>
  <c r="AS18" s="1"/>
  <c r="AT19"/>
  <c r="AT18" s="1"/>
  <c r="AU19"/>
  <c r="AU18" s="1"/>
  <c r="AW19"/>
  <c r="AX59" s="1"/>
  <c r="AX63" s="1"/>
  <c r="AX19"/>
  <c r="AX18" s="1"/>
  <c r="AZ19"/>
  <c r="AZ18" s="1"/>
  <c r="BA19"/>
  <c r="BC19"/>
  <c r="BC18" s="1"/>
  <c r="BD19"/>
  <c r="BD18" s="1"/>
  <c r="BE19"/>
  <c r="BE18" s="1"/>
  <c r="BF19"/>
  <c r="BF18" s="1"/>
  <c r="BG19"/>
  <c r="BG18" s="1"/>
  <c r="BI19"/>
  <c r="BJ59" s="1"/>
  <c r="BJ63" s="1"/>
  <c r="BJ67" s="1"/>
  <c r="BJ19"/>
  <c r="BJ18" s="1"/>
  <c r="BL19"/>
  <c r="BL18" s="1"/>
  <c r="BM19"/>
  <c r="BO19"/>
  <c r="BO18" s="1"/>
  <c r="BP19"/>
  <c r="BP18" s="1"/>
  <c r="BQ19"/>
  <c r="BQ18" s="1"/>
  <c r="BR19"/>
  <c r="BR18" s="1"/>
  <c r="BS19"/>
  <c r="BS18" s="1"/>
  <c r="BU19"/>
  <c r="BV59" s="1"/>
  <c r="BV63" s="1"/>
  <c r="BV19"/>
  <c r="BV18" s="1"/>
  <c r="BX19"/>
  <c r="BX18" s="1"/>
  <c r="BY19"/>
  <c r="CA19"/>
  <c r="CA18" s="1"/>
  <c r="CB19"/>
  <c r="CB18" s="1"/>
  <c r="I20"/>
  <c r="J20"/>
  <c r="K20"/>
  <c r="L20"/>
  <c r="M20"/>
  <c r="N60" s="1"/>
  <c r="N64" s="1"/>
  <c r="N20"/>
  <c r="O20"/>
  <c r="P20"/>
  <c r="Q60" s="1"/>
  <c r="Q20"/>
  <c r="R20"/>
  <c r="S20"/>
  <c r="T20"/>
  <c r="R60" s="1"/>
  <c r="R64" s="1"/>
  <c r="U20"/>
  <c r="V20"/>
  <c r="W20"/>
  <c r="X20"/>
  <c r="Y20"/>
  <c r="Z60" s="1"/>
  <c r="Z64" s="1"/>
  <c r="Z20"/>
  <c r="AA20"/>
  <c r="AB20"/>
  <c r="AC60" s="1"/>
  <c r="AC20"/>
  <c r="AD20"/>
  <c r="AE20"/>
  <c r="AF20"/>
  <c r="AD60" s="1"/>
  <c r="AD64" s="1"/>
  <c r="AG20"/>
  <c r="AH20"/>
  <c r="AI20"/>
  <c r="AJ20"/>
  <c r="AK20"/>
  <c r="AL60" s="1"/>
  <c r="AL64" s="1"/>
  <c r="AL20"/>
  <c r="AM20"/>
  <c r="AN20"/>
  <c r="AO60" s="1"/>
  <c r="AO20"/>
  <c r="AP20"/>
  <c r="AQ20"/>
  <c r="AR20"/>
  <c r="AP60" s="1"/>
  <c r="AP64" s="1"/>
  <c r="AS20"/>
  <c r="AT20"/>
  <c r="AU20"/>
  <c r="AV20"/>
  <c r="AW20"/>
  <c r="AX60" s="1"/>
  <c r="AX64" s="1"/>
  <c r="AX20"/>
  <c r="AY20"/>
  <c r="AZ20"/>
  <c r="BA60" s="1"/>
  <c r="BA20"/>
  <c r="BB20"/>
  <c r="BC20"/>
  <c r="BD20"/>
  <c r="BB60" s="1"/>
  <c r="BB64" s="1"/>
  <c r="BE20"/>
  <c r="BF20"/>
  <c r="BG20"/>
  <c r="BH20"/>
  <c r="BI20"/>
  <c r="BJ60" s="1"/>
  <c r="BJ64" s="1"/>
  <c r="BJ20"/>
  <c r="BK20"/>
  <c r="BL20"/>
  <c r="BM60" s="1"/>
  <c r="BM20"/>
  <c r="BN20"/>
  <c r="BO20"/>
  <c r="BP20"/>
  <c r="BN60" s="1"/>
  <c r="BN64" s="1"/>
  <c r="BQ20"/>
  <c r="BR20"/>
  <c r="BS20"/>
  <c r="BT20"/>
  <c r="BU20"/>
  <c r="BV60" s="1"/>
  <c r="BV64" s="1"/>
  <c r="BV20"/>
  <c r="BW20"/>
  <c r="BX20"/>
  <c r="BY60" s="1"/>
  <c r="BY20"/>
  <c r="BZ20"/>
  <c r="CA20"/>
  <c r="CB20"/>
  <c r="BZ60" s="1"/>
  <c r="BZ64" s="1"/>
  <c r="I59"/>
  <c r="K59"/>
  <c r="O59"/>
  <c r="T59"/>
  <c r="U59"/>
  <c r="W59"/>
  <c r="AA59"/>
  <c r="AF59"/>
  <c r="AG59"/>
  <c r="AI59"/>
  <c r="AM59"/>
  <c r="AR59"/>
  <c r="AS59"/>
  <c r="AU59"/>
  <c r="AY59"/>
  <c r="BD59"/>
  <c r="BE59"/>
  <c r="BG59"/>
  <c r="BK59"/>
  <c r="BP59"/>
  <c r="BQ59"/>
  <c r="BS59"/>
  <c r="BW59"/>
  <c r="CB59"/>
  <c r="I60"/>
  <c r="K60"/>
  <c r="O60"/>
  <c r="T60"/>
  <c r="U60"/>
  <c r="W60"/>
  <c r="AA60"/>
  <c r="AF60"/>
  <c r="AG60"/>
  <c r="AI60"/>
  <c r="AM60"/>
  <c r="AR60"/>
  <c r="AS60"/>
  <c r="AU60"/>
  <c r="AY60"/>
  <c r="BD60"/>
  <c r="BE60"/>
  <c r="BG60"/>
  <c r="BK60"/>
  <c r="BP60"/>
  <c r="BQ60"/>
  <c r="BS60"/>
  <c r="BW60"/>
  <c r="CB60"/>
  <c r="I63"/>
  <c r="K63"/>
  <c r="O63"/>
  <c r="T63"/>
  <c r="U63"/>
  <c r="W63"/>
  <c r="AA63"/>
  <c r="AF63"/>
  <c r="AG63"/>
  <c r="AI63"/>
  <c r="AM63"/>
  <c r="AR63"/>
  <c r="AS63"/>
  <c r="AU63"/>
  <c r="AY63"/>
  <c r="BD63"/>
  <c r="BE63"/>
  <c r="BG63"/>
  <c r="BK63"/>
  <c r="BP63"/>
  <c r="BQ63"/>
  <c r="BS63"/>
  <c r="BW63"/>
  <c r="CB63"/>
  <c r="I64"/>
  <c r="K64"/>
  <c r="O64"/>
  <c r="T64"/>
  <c r="U64"/>
  <c r="W64"/>
  <c r="AA64"/>
  <c r="AF64"/>
  <c r="AG64"/>
  <c r="AI64"/>
  <c r="AM64"/>
  <c r="AR64"/>
  <c r="AS64"/>
  <c r="AU64"/>
  <c r="AY64"/>
  <c r="BD64"/>
  <c r="BE64"/>
  <c r="BG64"/>
  <c r="BK64"/>
  <c r="BP64"/>
  <c r="BQ64"/>
  <c r="BS64"/>
  <c r="BW64"/>
  <c r="CB64"/>
  <c r="I67"/>
  <c r="K67"/>
  <c r="O67"/>
  <c r="T67"/>
  <c r="U67"/>
  <c r="W67"/>
  <c r="AA67"/>
  <c r="AF67"/>
  <c r="AG67"/>
  <c r="AI67"/>
  <c r="AM67"/>
  <c r="AR67"/>
  <c r="AS67"/>
  <c r="AU67"/>
  <c r="AY67"/>
  <c r="BD67"/>
  <c r="BE67"/>
  <c r="BG67"/>
  <c r="BK67"/>
  <c r="BP67"/>
  <c r="BQ67"/>
  <c r="BS67"/>
  <c r="BW67"/>
  <c r="CB67"/>
  <c r="BZ19" l="1"/>
  <c r="BZ18" s="1"/>
  <c r="BT19"/>
  <c r="BT18" s="1"/>
  <c r="AY19"/>
  <c r="AY18" s="1"/>
  <c r="AD19"/>
  <c r="AD18" s="1"/>
  <c r="X19"/>
  <c r="X18" s="1"/>
  <c r="BY64"/>
  <c r="BM64"/>
  <c r="BA64"/>
  <c r="AO64"/>
  <c r="AC64"/>
  <c r="Q64"/>
  <c r="AX67"/>
  <c r="BK19"/>
  <c r="BK18" s="1"/>
  <c r="AP19"/>
  <c r="AP18" s="1"/>
  <c r="AJ19"/>
  <c r="AJ18" s="1"/>
  <c r="O19"/>
  <c r="O18" s="1"/>
  <c r="BW19"/>
  <c r="BW18" s="1"/>
  <c r="BB19"/>
  <c r="BB18" s="1"/>
  <c r="AV19"/>
  <c r="AV18" s="1"/>
  <c r="AA19"/>
  <c r="AA18" s="1"/>
  <c r="BV67"/>
  <c r="Z67"/>
  <c r="BN19"/>
  <c r="BN18" s="1"/>
  <c r="BH19"/>
  <c r="BH18" s="1"/>
  <c r="AM19"/>
  <c r="AM18" s="1"/>
  <c r="R19"/>
  <c r="R18" s="1"/>
  <c r="L19"/>
  <c r="L18" s="1"/>
  <c r="BY18"/>
  <c r="BU18"/>
  <c r="BM18"/>
  <c r="BI18"/>
  <c r="BA18"/>
  <c r="AW18"/>
  <c r="AO18"/>
  <c r="AK18"/>
  <c r="AC18"/>
  <c r="Y18"/>
  <c r="Q18"/>
  <c r="M18"/>
  <c r="BY59"/>
  <c r="BY63" s="1"/>
  <c r="BY67" s="1"/>
  <c r="BM59"/>
  <c r="BM63" s="1"/>
  <c r="BM67" s="1"/>
  <c r="BA59"/>
  <c r="BA63" s="1"/>
  <c r="BA67" s="1"/>
  <c r="AO59"/>
  <c r="AO63" s="1"/>
  <c r="AO67" s="1"/>
  <c r="AC59"/>
  <c r="AC63" s="1"/>
  <c r="AC67" s="1"/>
  <c r="Q59"/>
  <c r="Q63" s="1"/>
  <c r="Q67" s="1"/>
  <c r="BT63"/>
  <c r="AV63"/>
  <c r="X63"/>
  <c r="BT60"/>
  <c r="BT64" s="1"/>
  <c r="BH60"/>
  <c r="BH64" s="1"/>
  <c r="AV60"/>
  <c r="AV64" s="1"/>
  <c r="AJ60"/>
  <c r="AJ64" s="1"/>
  <c r="X60"/>
  <c r="X64" s="1"/>
  <c r="L60"/>
  <c r="L64" s="1"/>
  <c r="BZ59"/>
  <c r="BZ63" s="1"/>
  <c r="BZ67" s="1"/>
  <c r="BT59"/>
  <c r="BN59"/>
  <c r="BN63" s="1"/>
  <c r="BN67" s="1"/>
  <c r="BH59"/>
  <c r="BH63" s="1"/>
  <c r="BH67" s="1"/>
  <c r="BB59"/>
  <c r="BB63" s="1"/>
  <c r="BB67" s="1"/>
  <c r="AV59"/>
  <c r="AP59"/>
  <c r="AP63" s="1"/>
  <c r="AP67" s="1"/>
  <c r="AJ59"/>
  <c r="AJ63" s="1"/>
  <c r="AD59"/>
  <c r="AD63" s="1"/>
  <c r="AD67" s="1"/>
  <c r="X59"/>
  <c r="R59"/>
  <c r="R63" s="1"/>
  <c r="R67" s="1"/>
  <c r="L59"/>
  <c r="L63" s="1"/>
  <c r="L67" s="1"/>
  <c r="I8" i="2"/>
  <c r="L8"/>
  <c r="O8"/>
  <c r="R8"/>
  <c r="R20" s="1"/>
  <c r="U8"/>
  <c r="X8"/>
  <c r="AA8"/>
  <c r="AD8"/>
  <c r="AD20" s="1"/>
  <c r="AG8"/>
  <c r="AJ8"/>
  <c r="AM8"/>
  <c r="AP8"/>
  <c r="AP20" s="1"/>
  <c r="AS8"/>
  <c r="AV8"/>
  <c r="AY8"/>
  <c r="BB8"/>
  <c r="BB20" s="1"/>
  <c r="BE8"/>
  <c r="BH8"/>
  <c r="BK8"/>
  <c r="BN8"/>
  <c r="BN20" s="1"/>
  <c r="BQ8"/>
  <c r="BT8"/>
  <c r="BW8"/>
  <c r="BZ8"/>
  <c r="BZ20" s="1"/>
  <c r="I12"/>
  <c r="L12"/>
  <c r="O12"/>
  <c r="R12"/>
  <c r="U12"/>
  <c r="X12"/>
  <c r="AA12"/>
  <c r="AD12"/>
  <c r="AG12"/>
  <c r="AJ12"/>
  <c r="AM12"/>
  <c r="AP12"/>
  <c r="AS12"/>
  <c r="AV12"/>
  <c r="AY12"/>
  <c r="BB12"/>
  <c r="BE12"/>
  <c r="BH12"/>
  <c r="BK12"/>
  <c r="BN12"/>
  <c r="BQ12"/>
  <c r="BT12"/>
  <c r="BW12"/>
  <c r="BZ12"/>
  <c r="I20"/>
  <c r="J20"/>
  <c r="K20"/>
  <c r="L20"/>
  <c r="M20"/>
  <c r="N20"/>
  <c r="O20"/>
  <c r="P20"/>
  <c r="Q20"/>
  <c r="S20"/>
  <c r="T20"/>
  <c r="U20"/>
  <c r="V20"/>
  <c r="W20"/>
  <c r="X20"/>
  <c r="Y20"/>
  <c r="Z20"/>
  <c r="AA20"/>
  <c r="AB20"/>
  <c r="AC20"/>
  <c r="AE20"/>
  <c r="AF20"/>
  <c r="AG20"/>
  <c r="AH20"/>
  <c r="AI20"/>
  <c r="AJ20"/>
  <c r="AK20"/>
  <c r="AL20"/>
  <c r="AM20"/>
  <c r="AN20"/>
  <c r="AO20"/>
  <c r="AQ20"/>
  <c r="AR20"/>
  <c r="AS20"/>
  <c r="AT20"/>
  <c r="AU20"/>
  <c r="AV20"/>
  <c r="AW20"/>
  <c r="AX20"/>
  <c r="AY20"/>
  <c r="AZ20"/>
  <c r="BA20"/>
  <c r="BC20"/>
  <c r="BD20"/>
  <c r="BE20"/>
  <c r="BF20"/>
  <c r="BG20"/>
  <c r="BH20"/>
  <c r="BI20"/>
  <c r="BJ20"/>
  <c r="BK20"/>
  <c r="BL20"/>
  <c r="BM20"/>
  <c r="BO20"/>
  <c r="BP20"/>
  <c r="BQ20"/>
  <c r="BR20"/>
  <c r="BS20"/>
  <c r="BT20"/>
  <c r="BU20"/>
  <c r="BV20"/>
  <c r="BW20"/>
  <c r="BX20"/>
  <c r="BY20"/>
  <c r="CA20"/>
  <c r="CB20"/>
  <c r="J29"/>
  <c r="K29"/>
  <c r="M29"/>
  <c r="N29"/>
  <c r="P29"/>
  <c r="Q29"/>
  <c r="S29"/>
  <c r="T29"/>
  <c r="V29"/>
  <c r="W29"/>
  <c r="Y29"/>
  <c r="Z29"/>
  <c r="AB29"/>
  <c r="AC29"/>
  <c r="AE29"/>
  <c r="AF29"/>
  <c r="AH29"/>
  <c r="AI29"/>
  <c r="AK29"/>
  <c r="AL29"/>
  <c r="AN29"/>
  <c r="AO29"/>
  <c r="AQ29"/>
  <c r="AR29"/>
  <c r="AT29"/>
  <c r="AU29"/>
  <c r="AW29"/>
  <c r="AX29"/>
  <c r="AZ29"/>
  <c r="BA29"/>
  <c r="BC29"/>
  <c r="BD29"/>
  <c r="BF29"/>
  <c r="BG29"/>
  <c r="BI29"/>
  <c r="BJ29"/>
  <c r="BL29"/>
  <c r="BM29"/>
  <c r="BO29"/>
  <c r="BP29"/>
  <c r="BR29"/>
  <c r="BS29"/>
  <c r="BU29"/>
  <c r="BV29"/>
  <c r="BX29"/>
  <c r="BY29"/>
  <c r="CA29"/>
  <c r="CB29"/>
  <c r="I39"/>
  <c r="K39"/>
  <c r="L39"/>
  <c r="N39"/>
  <c r="O39"/>
  <c r="Q39"/>
  <c r="R39"/>
  <c r="T39"/>
  <c r="U39"/>
  <c r="W39"/>
  <c r="X39"/>
  <c r="Z39"/>
  <c r="AA39"/>
  <c r="AC39"/>
  <c r="AD39"/>
  <c r="AF39"/>
  <c r="AG39"/>
  <c r="AI39"/>
  <c r="AJ39"/>
  <c r="AL39"/>
  <c r="AM39"/>
  <c r="AO39"/>
  <c r="AP39"/>
  <c r="AR39"/>
  <c r="AS39"/>
  <c r="AU39"/>
  <c r="AV39"/>
  <c r="AX39"/>
  <c r="AY39"/>
  <c r="BA39"/>
  <c r="BB39"/>
  <c r="BD39"/>
  <c r="BE39"/>
  <c r="BG39"/>
  <c r="BH39"/>
  <c r="BJ39"/>
  <c r="BK39"/>
  <c r="BM39"/>
  <c r="BN39"/>
  <c r="BP39"/>
  <c r="BQ39"/>
  <c r="BS39"/>
  <c r="BT39"/>
  <c r="BV39"/>
  <c r="BW39"/>
  <c r="BY39"/>
  <c r="BZ39"/>
  <c r="CB39"/>
  <c r="I40"/>
  <c r="K40"/>
  <c r="L40"/>
  <c r="N40"/>
  <c r="O40"/>
  <c r="Q40"/>
  <c r="R40"/>
  <c r="T40"/>
  <c r="U40"/>
  <c r="W40"/>
  <c r="X40"/>
  <c r="Z40"/>
  <c r="AA40"/>
  <c r="AC40"/>
  <c r="AD40"/>
  <c r="AF40"/>
  <c r="AG40"/>
  <c r="AI40"/>
  <c r="AJ40"/>
  <c r="AL40"/>
  <c r="AM40"/>
  <c r="AO40"/>
  <c r="AP40"/>
  <c r="AR40"/>
  <c r="AS40"/>
  <c r="AU40"/>
  <c r="AV40"/>
  <c r="AX40"/>
  <c r="AY40"/>
  <c r="BA40"/>
  <c r="BB40"/>
  <c r="BD40"/>
  <c r="BE40"/>
  <c r="BG40"/>
  <c r="BH40"/>
  <c r="BJ40"/>
  <c r="BK40"/>
  <c r="BM40"/>
  <c r="BN40"/>
  <c r="BP40"/>
  <c r="BQ40"/>
  <c r="BS40"/>
  <c r="BT40"/>
  <c r="BV40"/>
  <c r="BW40"/>
  <c r="BY40"/>
  <c r="BZ40"/>
  <c r="CB40"/>
  <c r="I43"/>
  <c r="K43"/>
  <c r="L43"/>
  <c r="N43"/>
  <c r="O43"/>
  <c r="Q43"/>
  <c r="R43"/>
  <c r="T43"/>
  <c r="U43"/>
  <c r="W43"/>
  <c r="X43"/>
  <c r="Z43"/>
  <c r="AA43"/>
  <c r="AC43"/>
  <c r="AD43"/>
  <c r="AF43"/>
  <c r="AG43"/>
  <c r="AI43"/>
  <c r="AJ43"/>
  <c r="AL43"/>
  <c r="AM43"/>
  <c r="AO43"/>
  <c r="AP43"/>
  <c r="AR43"/>
  <c r="AS43"/>
  <c r="AU43"/>
  <c r="AV43"/>
  <c r="AX43"/>
  <c r="AY43"/>
  <c r="BA43"/>
  <c r="BB43"/>
  <c r="BD43"/>
  <c r="BE43"/>
  <c r="BG43"/>
  <c r="BH43"/>
  <c r="BJ43"/>
  <c r="BK43"/>
  <c r="BM43"/>
  <c r="BN43"/>
  <c r="BP43"/>
  <c r="BQ43"/>
  <c r="BS43"/>
  <c r="BT43"/>
  <c r="BV43"/>
  <c r="BW43"/>
  <c r="BY43"/>
  <c r="BZ43"/>
  <c r="CB43"/>
  <c r="I44"/>
  <c r="K44"/>
  <c r="L44"/>
  <c r="N44"/>
  <c r="O44"/>
  <c r="Q44"/>
  <c r="R44"/>
  <c r="T44"/>
  <c r="U44"/>
  <c r="W44"/>
  <c r="X44"/>
  <c r="Z44"/>
  <c r="AA44"/>
  <c r="AC44"/>
  <c r="AD44"/>
  <c r="AF44"/>
  <c r="AG44"/>
  <c r="AI44"/>
  <c r="AJ44"/>
  <c r="AL44"/>
  <c r="AM44"/>
  <c r="AO44"/>
  <c r="AP44"/>
  <c r="AR44"/>
  <c r="AS44"/>
  <c r="AU44"/>
  <c r="AV44"/>
  <c r="AX44"/>
  <c r="AY44"/>
  <c r="BA44"/>
  <c r="BB44"/>
  <c r="BD44"/>
  <c r="BE44"/>
  <c r="BG44"/>
  <c r="BH44"/>
  <c r="BJ44"/>
  <c r="BK44"/>
  <c r="BM44"/>
  <c r="BN44"/>
  <c r="BP44"/>
  <c r="BQ44"/>
  <c r="BS44"/>
  <c r="BT44"/>
  <c r="BV44"/>
  <c r="BW44"/>
  <c r="BY44"/>
  <c r="BZ44"/>
  <c r="CB44"/>
  <c r="I47"/>
  <c r="K47"/>
  <c r="L47"/>
  <c r="N47"/>
  <c r="O47"/>
  <c r="Q47"/>
  <c r="R47"/>
  <c r="T47"/>
  <c r="U47"/>
  <c r="W47"/>
  <c r="X47"/>
  <c r="Z47"/>
  <c r="AA47"/>
  <c r="AC47"/>
  <c r="AD47"/>
  <c r="AF47"/>
  <c r="AG47"/>
  <c r="AI47"/>
  <c r="AJ47"/>
  <c r="AL47"/>
  <c r="AM47"/>
  <c r="AO47"/>
  <c r="AP47"/>
  <c r="AR47"/>
  <c r="AS47"/>
  <c r="AU47"/>
  <c r="AV47"/>
  <c r="AX47"/>
  <c r="AY47"/>
  <c r="BA47"/>
  <c r="BB47"/>
  <c r="BD47"/>
  <c r="BE47"/>
  <c r="BG47"/>
  <c r="BH47"/>
  <c r="BJ47"/>
  <c r="BK47"/>
  <c r="BM47"/>
  <c r="BN47"/>
  <c r="BP47"/>
  <c r="BQ47"/>
  <c r="BS47"/>
  <c r="BT47"/>
  <c r="BV47"/>
  <c r="BW47"/>
  <c r="BY47"/>
  <c r="BZ47"/>
  <c r="CB47"/>
  <c r="AJ67" i="3" l="1"/>
  <c r="AV67"/>
  <c r="X67"/>
  <c r="BT67"/>
  <c r="BN12" i="1"/>
  <c r="BK12"/>
  <c r="BH12"/>
  <c r="BE12"/>
  <c r="BB12"/>
  <c r="AY12"/>
  <c r="AV12"/>
  <c r="AS12"/>
  <c r="AD12"/>
  <c r="AA12"/>
  <c r="X12"/>
  <c r="U12"/>
  <c r="R12"/>
  <c r="O12"/>
  <c r="L12"/>
  <c r="I12"/>
  <c r="BZ12"/>
  <c r="BW12"/>
  <c r="BT12"/>
  <c r="BQ12"/>
  <c r="AP12"/>
  <c r="AM12"/>
  <c r="AJ12"/>
  <c r="AG12"/>
  <c r="BZ11"/>
  <c r="BZ16" s="1"/>
  <c r="BW11"/>
  <c r="BW16" s="1"/>
  <c r="AS11"/>
  <c r="AS16" s="1"/>
  <c r="AP11"/>
  <c r="AJ11"/>
  <c r="AG11"/>
  <c r="BT11"/>
  <c r="BT16" s="1"/>
  <c r="BQ11"/>
  <c r="BQ16" s="1"/>
  <c r="BN11"/>
  <c r="BN16" s="1"/>
  <c r="BK11"/>
  <c r="BK16" s="1"/>
  <c r="BH11"/>
  <c r="BH16" s="1"/>
  <c r="BE11"/>
  <c r="BE16" s="1"/>
  <c r="BB11"/>
  <c r="BB16" s="1"/>
  <c r="AY11"/>
  <c r="AY16" s="1"/>
  <c r="AV11"/>
  <c r="AV16" s="1"/>
  <c r="AM11"/>
  <c r="AD11"/>
  <c r="AD16" s="1"/>
  <c r="AA11"/>
  <c r="AA16" s="1"/>
  <c r="X11"/>
  <c r="X16" s="1"/>
  <c r="U11"/>
  <c r="U16" s="1"/>
  <c r="R11"/>
  <c r="R16" s="1"/>
  <c r="O11"/>
  <c r="O16" s="1"/>
  <c r="L11"/>
  <c r="L16" s="1"/>
  <c r="I11"/>
  <c r="I16" s="1"/>
  <c r="AS7"/>
  <c r="AP7"/>
  <c r="AM7"/>
  <c r="AJ7"/>
  <c r="AG7"/>
  <c r="AD7"/>
  <c r="BZ8"/>
  <c r="BW8"/>
  <c r="BT8"/>
  <c r="BQ8"/>
  <c r="BN8"/>
  <c r="BK8"/>
  <c r="BH8"/>
  <c r="BE8"/>
  <c r="BB8"/>
  <c r="AY8"/>
  <c r="AV8"/>
  <c r="AS8"/>
  <c r="AP8"/>
  <c r="AM8"/>
  <c r="AJ8"/>
  <c r="AG8"/>
  <c r="AD8"/>
  <c r="AA8"/>
  <c r="X8"/>
  <c r="U8"/>
  <c r="R8"/>
  <c r="O8"/>
  <c r="L8"/>
  <c r="I8"/>
  <c r="BZ7"/>
  <c r="BW7"/>
  <c r="BT7"/>
  <c r="BQ7"/>
  <c r="BN7"/>
  <c r="BK7"/>
  <c r="BH7"/>
  <c r="BE7"/>
  <c r="BB7"/>
  <c r="AY7"/>
  <c r="AV7"/>
  <c r="AA7"/>
  <c r="X7"/>
  <c r="U7"/>
  <c r="R7"/>
  <c r="O7"/>
  <c r="L7"/>
  <c r="I7"/>
  <c r="CB16"/>
  <c r="CA16"/>
  <c r="BY16"/>
  <c r="BX16"/>
  <c r="BV16"/>
  <c r="BU16"/>
  <c r="BS16"/>
  <c r="BR16"/>
  <c r="CB15"/>
  <c r="CB14" s="1"/>
  <c r="CA15"/>
  <c r="CA14" s="1"/>
  <c r="BZ15"/>
  <c r="BY15"/>
  <c r="BY39" s="1"/>
  <c r="BY43" s="1"/>
  <c r="BX15"/>
  <c r="BW15"/>
  <c r="BV15"/>
  <c r="BU15"/>
  <c r="BT15"/>
  <c r="BS15"/>
  <c r="BR15"/>
  <c r="BQ15"/>
  <c r="BP16"/>
  <c r="BO16"/>
  <c r="BM16"/>
  <c r="BL16"/>
  <c r="BJ16"/>
  <c r="BI16"/>
  <c r="BG16"/>
  <c r="BF16"/>
  <c r="BP15"/>
  <c r="BP14" s="1"/>
  <c r="BO15"/>
  <c r="BN15"/>
  <c r="BM15"/>
  <c r="BL15"/>
  <c r="BK15"/>
  <c r="BJ15"/>
  <c r="BI15"/>
  <c r="BH15"/>
  <c r="BG15"/>
  <c r="BF15"/>
  <c r="BE15"/>
  <c r="BD16"/>
  <c r="BC16"/>
  <c r="BA16"/>
  <c r="AZ16"/>
  <c r="AX16"/>
  <c r="AW16"/>
  <c r="AU16"/>
  <c r="AT16"/>
  <c r="BD15"/>
  <c r="BD14" s="1"/>
  <c r="BC15"/>
  <c r="BB15"/>
  <c r="BA15"/>
  <c r="AZ15"/>
  <c r="AY15"/>
  <c r="AX15"/>
  <c r="AW15"/>
  <c r="AV15"/>
  <c r="AU15"/>
  <c r="AT15"/>
  <c r="AS15"/>
  <c r="AR16"/>
  <c r="AQ16"/>
  <c r="AO16"/>
  <c r="AN16"/>
  <c r="AL16"/>
  <c r="AK16"/>
  <c r="AI16"/>
  <c r="AH16"/>
  <c r="AR15"/>
  <c r="AR14" s="1"/>
  <c r="AQ15"/>
  <c r="AP15"/>
  <c r="AO15"/>
  <c r="AN15"/>
  <c r="AM15"/>
  <c r="AL15"/>
  <c r="AK15"/>
  <c r="AJ15"/>
  <c r="AI15"/>
  <c r="AH15"/>
  <c r="AG15"/>
  <c r="AF16"/>
  <c r="AE16"/>
  <c r="AC16"/>
  <c r="AB16"/>
  <c r="Z16"/>
  <c r="Y16"/>
  <c r="W16"/>
  <c r="V16"/>
  <c r="AF15"/>
  <c r="AF14" s="1"/>
  <c r="AE15"/>
  <c r="AD15"/>
  <c r="AC15"/>
  <c r="AB15"/>
  <c r="AA15"/>
  <c r="Z15"/>
  <c r="Y15"/>
  <c r="X15"/>
  <c r="W15"/>
  <c r="V15"/>
  <c r="U15"/>
  <c r="R15"/>
  <c r="O15"/>
  <c r="L15"/>
  <c r="S16"/>
  <c r="T16"/>
  <c r="S15"/>
  <c r="T15"/>
  <c r="P16"/>
  <c r="Q16"/>
  <c r="P15"/>
  <c r="Q15"/>
  <c r="M16"/>
  <c r="N16"/>
  <c r="M15"/>
  <c r="N15"/>
  <c r="J16"/>
  <c r="K16"/>
  <c r="J15"/>
  <c r="K15"/>
  <c r="BQ39"/>
  <c r="BQ43" s="1"/>
  <c r="BT39"/>
  <c r="BT43" s="1"/>
  <c r="BW39"/>
  <c r="BW43" s="1"/>
  <c r="BT40"/>
  <c r="BT44" s="1"/>
  <c r="BW40"/>
  <c r="BW44" s="1"/>
  <c r="BZ40"/>
  <c r="BZ44" s="1"/>
  <c r="BK39"/>
  <c r="BK43" s="1"/>
  <c r="BN39"/>
  <c r="BN43" s="1"/>
  <c r="BH40"/>
  <c r="BH44" s="1"/>
  <c r="BN40"/>
  <c r="BN44" s="1"/>
  <c r="AS39"/>
  <c r="AS43" s="1"/>
  <c r="AY39"/>
  <c r="AY43" s="1"/>
  <c r="BB39"/>
  <c r="BB43" s="1"/>
  <c r="AV40"/>
  <c r="AV44" s="1"/>
  <c r="AY40"/>
  <c r="AY44" s="1"/>
  <c r="AJ39"/>
  <c r="AJ43" s="1"/>
  <c r="AM39"/>
  <c r="AM43" s="1"/>
  <c r="AP39"/>
  <c r="AP43" s="1"/>
  <c r="AM40"/>
  <c r="AM44" s="1"/>
  <c r="AP40"/>
  <c r="AP44" s="1"/>
  <c r="X39"/>
  <c r="X43" s="1"/>
  <c r="U40"/>
  <c r="U44" s="1"/>
  <c r="AA40"/>
  <c r="AA44" s="1"/>
  <c r="N39"/>
  <c r="N43" s="1"/>
  <c r="AN14"/>
  <c r="BL14"/>
  <c r="S14"/>
  <c r="I40"/>
  <c r="I44" s="1"/>
  <c r="AK14"/>
  <c r="AW14"/>
  <c r="BI14"/>
  <c r="AD40"/>
  <c r="AD44" s="1"/>
  <c r="BH39"/>
  <c r="BH43" s="1"/>
  <c r="BH47" s="1"/>
  <c r="BZ39"/>
  <c r="BZ43" s="1"/>
  <c r="BZ47" s="1"/>
  <c r="Q39"/>
  <c r="Q43" s="1"/>
  <c r="T39"/>
  <c r="T43" s="1"/>
  <c r="U39"/>
  <c r="U43" s="1"/>
  <c r="W40"/>
  <c r="W44" s="1"/>
  <c r="X40"/>
  <c r="X44" s="1"/>
  <c r="AR40"/>
  <c r="AR44" s="1"/>
  <c r="AU39"/>
  <c r="AU43" s="1"/>
  <c r="AX14"/>
  <c r="AX40"/>
  <c r="AX44" s="1"/>
  <c r="BM39"/>
  <c r="BM43" s="1"/>
  <c r="BM40"/>
  <c r="BM44" s="1"/>
  <c r="CB40"/>
  <c r="CB44" s="1"/>
  <c r="O40"/>
  <c r="O44" s="1"/>
  <c r="R40"/>
  <c r="R44" s="1"/>
  <c r="AF39"/>
  <c r="AF43" s="1"/>
  <c r="AL39"/>
  <c r="AL43" s="1"/>
  <c r="BG39"/>
  <c r="BG43" s="1"/>
  <c r="BR14"/>
  <c r="BV39"/>
  <c r="BV43" s="1"/>
  <c r="BY40"/>
  <c r="BY44" s="1"/>
  <c r="AC39"/>
  <c r="AC43" s="1"/>
  <c r="AG39"/>
  <c r="AG43" s="1"/>
  <c r="AI40"/>
  <c r="AI44" s="1"/>
  <c r="AL40"/>
  <c r="AL44" s="1"/>
  <c r="BD40"/>
  <c r="BD44" s="1"/>
  <c r="BG40"/>
  <c r="BG44" s="1"/>
  <c r="Y14"/>
  <c r="BU14"/>
  <c r="M14"/>
  <c r="AB14"/>
  <c r="AV39"/>
  <c r="AV43" s="1"/>
  <c r="AV47" s="1"/>
  <c r="BE40"/>
  <c r="BE44" s="1"/>
  <c r="BE39"/>
  <c r="BE43" s="1"/>
  <c r="R39"/>
  <c r="R43" s="1"/>
  <c r="R47" s="1"/>
  <c r="T40"/>
  <c r="T44" s="1"/>
  <c r="W39"/>
  <c r="W43" s="1"/>
  <c r="W47" s="1"/>
  <c r="AC14"/>
  <c r="AC40"/>
  <c r="AC44" s="1"/>
  <c r="AO39"/>
  <c r="AO43" s="1"/>
  <c r="BD39"/>
  <c r="BD43" s="1"/>
  <c r="BJ14"/>
  <c r="BJ40"/>
  <c r="BJ44" s="1"/>
  <c r="BV14"/>
  <c r="BV40"/>
  <c r="BV44" s="1"/>
  <c r="N40"/>
  <c r="N44" s="1"/>
  <c r="AD39"/>
  <c r="AD43" s="1"/>
  <c r="AD47" s="1"/>
  <c r="I39"/>
  <c r="I43" s="1"/>
  <c r="Z14"/>
  <c r="Z40"/>
  <c r="Z44" s="1"/>
  <c r="AI39"/>
  <c r="AI43" s="1"/>
  <c r="AI47" s="1"/>
  <c r="AO14"/>
  <c r="AO40"/>
  <c r="AO44" s="1"/>
  <c r="BA39"/>
  <c r="BA43" s="1"/>
  <c r="BP39"/>
  <c r="BP43" s="1"/>
  <c r="BS40"/>
  <c r="BS44" s="1"/>
  <c r="CB39"/>
  <c r="CB43" s="1"/>
  <c r="CB47" s="1"/>
  <c r="P14"/>
  <c r="Q40"/>
  <c r="Q44" s="1"/>
  <c r="BX14"/>
  <c r="Q14"/>
  <c r="AE14"/>
  <c r="AQ14"/>
  <c r="BC14"/>
  <c r="BO14"/>
  <c r="V14"/>
  <c r="AH14"/>
  <c r="AT14"/>
  <c r="BF14"/>
  <c r="W14" l="1"/>
  <c r="AI14"/>
  <c r="AP16"/>
  <c r="I15"/>
  <c r="AU40"/>
  <c r="AU44" s="1"/>
  <c r="AU47" s="1"/>
  <c r="AU14"/>
  <c r="BS14"/>
  <c r="AG16"/>
  <c r="BM47"/>
  <c r="L39"/>
  <c r="L43" s="1"/>
  <c r="BJ39"/>
  <c r="BJ43" s="1"/>
  <c r="BJ47" s="1"/>
  <c r="BM14"/>
  <c r="BK40"/>
  <c r="BK44" s="1"/>
  <c r="BK47" s="1"/>
  <c r="BY14"/>
  <c r="AA39"/>
  <c r="AA43" s="1"/>
  <c r="AA47" s="1"/>
  <c r="BG14"/>
  <c r="O39"/>
  <c r="O43" s="1"/>
  <c r="AL14"/>
  <c r="BV47"/>
  <c r="K40"/>
  <c r="K44" s="1"/>
  <c r="AZ14"/>
  <c r="AM47"/>
  <c r="AJ40"/>
  <c r="AJ44" s="1"/>
  <c r="AJ47" s="1"/>
  <c r="BB40"/>
  <c r="BB44" s="1"/>
  <c r="BB47" s="1"/>
  <c r="BD47"/>
  <c r="BG47"/>
  <c r="K14"/>
  <c r="N14"/>
  <c r="X47"/>
  <c r="BA40"/>
  <c r="BA44" s="1"/>
  <c r="BA47" s="1"/>
  <c r="I47"/>
  <c r="BN47"/>
  <c r="BW47"/>
  <c r="T14"/>
  <c r="BA14"/>
  <c r="BE47"/>
  <c r="J14"/>
  <c r="Z39"/>
  <c r="Z43" s="1"/>
  <c r="Z47" s="1"/>
  <c r="AF40"/>
  <c r="AF44" s="1"/>
  <c r="AF47" s="1"/>
  <c r="AS40"/>
  <c r="AS44" s="1"/>
  <c r="AS47" s="1"/>
  <c r="BP40"/>
  <c r="BP44" s="1"/>
  <c r="BP47" s="1"/>
  <c r="BS39"/>
  <c r="BS43" s="1"/>
  <c r="BS47" s="1"/>
  <c r="AJ16"/>
  <c r="K39"/>
  <c r="K43" s="1"/>
  <c r="K47" s="1"/>
  <c r="L40"/>
  <c r="L44" s="1"/>
  <c r="AP47"/>
  <c r="AG40"/>
  <c r="AG44" s="1"/>
  <c r="AG47" s="1"/>
  <c r="AX39"/>
  <c r="AX43" s="1"/>
  <c r="AX47" s="1"/>
  <c r="BQ40"/>
  <c r="BQ44" s="1"/>
  <c r="BQ47" s="1"/>
  <c r="AM16"/>
  <c r="T47"/>
  <c r="O47"/>
  <c r="AL47"/>
  <c r="U47"/>
  <c r="AY47"/>
  <c r="BT47"/>
  <c r="BY47"/>
  <c r="AO47"/>
  <c r="AC47"/>
  <c r="Q47"/>
  <c r="N47"/>
  <c r="AR39"/>
  <c r="AR43" s="1"/>
  <c r="AR47" s="1"/>
  <c r="L47" l="1"/>
</calcChain>
</file>

<file path=xl/sharedStrings.xml><?xml version="1.0" encoding="utf-8"?>
<sst xmlns="http://schemas.openxmlformats.org/spreadsheetml/2006/main" count="2577" uniqueCount="165">
  <si>
    <t>Положение анцапф</t>
  </si>
  <si>
    <t>ток</t>
  </si>
  <si>
    <t>МВт</t>
  </si>
  <si>
    <t>± реак</t>
  </si>
  <si>
    <t>По трансформаторам</t>
  </si>
  <si>
    <t>№</t>
  </si>
  <si>
    <t>Итого:</t>
  </si>
  <si>
    <t>110 кВ</t>
  </si>
  <si>
    <t>Наименование линий, №№ тр-ров с указанием напряжения, на котором производится замер, записываются персоналом перед началом замера</t>
  </si>
  <si>
    <t>Напряжение на шинах</t>
  </si>
  <si>
    <t>Замер провел</t>
  </si>
  <si>
    <t>По ЛЭП и фидерам 110, 35, 10, 6 кВ (с разбивкой по напряжению)</t>
  </si>
  <si>
    <t>РПН</t>
  </si>
  <si>
    <t>+ j</t>
  </si>
  <si>
    <t>Постоянные потери</t>
  </si>
  <si>
    <t>Переменные потери в трансформаторах,                                              МВА</t>
  </si>
  <si>
    <r>
      <t xml:space="preserve">Cos </t>
    </r>
    <r>
      <rPr>
        <b/>
        <sz val="12"/>
        <rFont val="Symbol"/>
        <family val="1"/>
        <charset val="2"/>
      </rPr>
      <t>j</t>
    </r>
  </si>
  <si>
    <r>
      <t>S</t>
    </r>
    <r>
      <rPr>
        <b/>
        <sz val="9"/>
        <rFont val="Symbol"/>
        <family val="1"/>
        <charset val="2"/>
      </rPr>
      <t>S</t>
    </r>
  </si>
  <si>
    <r>
      <t>S</t>
    </r>
    <r>
      <rPr>
        <sz val="8"/>
        <rFont val="Times New Roman"/>
        <family val="1"/>
        <charset val="204"/>
      </rPr>
      <t>№T1</t>
    </r>
  </si>
  <si>
    <r>
      <t>S</t>
    </r>
    <r>
      <rPr>
        <sz val="8"/>
        <rFont val="Times New Roman"/>
        <family val="1"/>
        <charset val="204"/>
      </rPr>
      <t>№T2</t>
    </r>
  </si>
  <si>
    <r>
      <t>S</t>
    </r>
    <r>
      <rPr>
        <sz val="8"/>
        <rFont val="Times New Roman"/>
        <family val="1"/>
        <charset val="204"/>
      </rPr>
      <t>№T3</t>
    </r>
  </si>
  <si>
    <r>
      <t>S</t>
    </r>
    <r>
      <rPr>
        <sz val="8"/>
        <rFont val="Times New Roman"/>
        <family val="1"/>
        <charset val="204"/>
      </rPr>
      <t>№T4</t>
    </r>
  </si>
  <si>
    <r>
      <t>Δ</t>
    </r>
    <r>
      <rPr>
        <sz val="10"/>
        <rFont val="Times New Roman"/>
        <family val="1"/>
      </rPr>
      <t>Рхх</t>
    </r>
  </si>
  <si>
    <r>
      <t>Δ</t>
    </r>
    <r>
      <rPr>
        <sz val="10"/>
        <rFont val="Times New Roman"/>
        <family val="1"/>
      </rPr>
      <t>Qхх</t>
    </r>
  </si>
  <si>
    <r>
      <t xml:space="preserve">Δ </t>
    </r>
    <r>
      <rPr>
        <sz val="11"/>
        <rFont val="Times New Roman"/>
        <family val="1"/>
      </rPr>
      <t>Р</t>
    </r>
    <r>
      <rPr>
        <sz val="9"/>
        <rFont val="Times New Roman"/>
        <family val="1"/>
      </rPr>
      <t>пер</t>
    </r>
    <r>
      <rPr>
        <sz val="11"/>
        <rFont val="Times New Roman"/>
        <family val="1"/>
      </rPr>
      <t xml:space="preserve"> + </t>
    </r>
    <r>
      <rPr>
        <sz val="11"/>
        <rFont val="Arial"/>
        <family val="2"/>
        <charset val="204"/>
      </rPr>
      <t>Δ</t>
    </r>
    <r>
      <rPr>
        <sz val="11"/>
        <rFont val="Times New Roman"/>
        <family val="1"/>
      </rPr>
      <t xml:space="preserve"> jQ</t>
    </r>
    <r>
      <rPr>
        <sz val="9"/>
        <rFont val="Times New Roman"/>
        <family val="1"/>
      </rPr>
      <t>пер</t>
    </r>
  </si>
  <si>
    <t>МВА</t>
  </si>
  <si>
    <t>Амп</t>
  </si>
  <si>
    <t>МВАр</t>
  </si>
  <si>
    <t>Название ЛЭП и фидеров</t>
  </si>
  <si>
    <t>± акт</t>
  </si>
  <si>
    <t>Нагрузка СК, МВАр</t>
  </si>
  <si>
    <t>Батарея СК, МВАр</t>
  </si>
  <si>
    <t xml:space="preserve">ПРИМЕЧАНИЕ:                            + направление потока к шинам п/ст                                                 - направление потока от шин п/ст                          </t>
  </si>
  <si>
    <t>№ 1</t>
  </si>
  <si>
    <t>№ 2</t>
  </si>
  <si>
    <t xml:space="preserve"> МВА</t>
  </si>
  <si>
    <t>6 кВ</t>
  </si>
  <si>
    <t>1С / 3С</t>
  </si>
  <si>
    <t>2С / 4С</t>
  </si>
  <si>
    <t>!С+3С</t>
  </si>
  <si>
    <t>2С+4С</t>
  </si>
  <si>
    <t>Т1+Т-2</t>
  </si>
  <si>
    <t>1С-яч.13</t>
  </si>
  <si>
    <t>3С-яч.53</t>
  </si>
  <si>
    <t>2С-яч.31</t>
  </si>
  <si>
    <t>4С-яч.56</t>
  </si>
  <si>
    <t>4  час</t>
  </si>
  <si>
    <t>10  час</t>
  </si>
  <si>
    <t>Uк, %</t>
  </si>
  <si>
    <t>ΔPкз, МВт</t>
  </si>
  <si>
    <t>Т-1</t>
  </si>
  <si>
    <t>Т-2</t>
  </si>
  <si>
    <t>яч.16</t>
  </si>
  <si>
    <t>яч.28</t>
  </si>
  <si>
    <t>яч.46</t>
  </si>
  <si>
    <t>яч.63</t>
  </si>
  <si>
    <t xml:space="preserve">ЦРП                         </t>
  </si>
  <si>
    <t>12  час</t>
  </si>
  <si>
    <t>23  час</t>
  </si>
  <si>
    <t>№ 3</t>
  </si>
  <si>
    <t>1  час</t>
  </si>
  <si>
    <t>2  час</t>
  </si>
  <si>
    <t>3  час</t>
  </si>
  <si>
    <t>5  час</t>
  </si>
  <si>
    <t>6  час</t>
  </si>
  <si>
    <t>7  час</t>
  </si>
  <si>
    <t>8  час</t>
  </si>
  <si>
    <t>9  час</t>
  </si>
  <si>
    <t>11  час</t>
  </si>
  <si>
    <t>13  час</t>
  </si>
  <si>
    <t>14  час</t>
  </si>
  <si>
    <t>15  час</t>
  </si>
  <si>
    <t>16  час</t>
  </si>
  <si>
    <t>17  час</t>
  </si>
  <si>
    <t>18  час</t>
  </si>
  <si>
    <t>19  час</t>
  </si>
  <si>
    <t>20  час</t>
  </si>
  <si>
    <t>21  час</t>
  </si>
  <si>
    <t>22  час</t>
  </si>
  <si>
    <t>24  час</t>
  </si>
  <si>
    <r>
      <t xml:space="preserve">Форма № 3                                                  </t>
    </r>
    <r>
      <rPr>
        <b/>
        <sz val="12"/>
        <rFont val="Times New Roman"/>
        <family val="1"/>
      </rPr>
      <t xml:space="preserve">КОНТРОЛЬНОГО ЗАМЕРА ПО </t>
    </r>
    <r>
      <rPr>
        <b/>
        <u/>
        <sz val="14"/>
        <rFont val="Times New Roman"/>
        <family val="1"/>
        <charset val="204"/>
      </rPr>
      <t>ПС ГПП-1 ПНТЗ</t>
    </r>
    <r>
      <rPr>
        <sz val="10"/>
        <rFont val="Times New Roman"/>
        <family val="1"/>
      </rPr>
      <t xml:space="preserve">                                  Дата   </t>
    </r>
    <r>
      <rPr>
        <b/>
        <sz val="14"/>
        <rFont val="Times New Roman"/>
        <family val="1"/>
        <charset val="204"/>
      </rPr>
      <t>15.06.2016г.</t>
    </r>
  </si>
  <si>
    <t>яч.12</t>
  </si>
  <si>
    <t>Проминвест-2</t>
  </si>
  <si>
    <t xml:space="preserve">ЖБиК </t>
  </si>
  <si>
    <t>2С 6 кВ</t>
  </si>
  <si>
    <t>1С 6 кВ</t>
  </si>
  <si>
    <t>яч.36</t>
  </si>
  <si>
    <t>ГПП-2</t>
  </si>
  <si>
    <t>3С 6 кВ</t>
  </si>
  <si>
    <t xml:space="preserve">РП-6 вв.1                   </t>
  </si>
  <si>
    <t>4С 6 кВ</t>
  </si>
  <si>
    <t xml:space="preserve">РП-6 вв.2                  </t>
  </si>
  <si>
    <t>6,2/6,3</t>
  </si>
  <si>
    <t>6,1/6,2</t>
  </si>
  <si>
    <t>6,1/6,3</t>
  </si>
  <si>
    <t>6,2/6,2</t>
  </si>
  <si>
    <t>6,0/6,1</t>
  </si>
  <si>
    <t>6,1/6,1</t>
  </si>
  <si>
    <t>6,2/6,1</t>
  </si>
  <si>
    <t>Директор филиала АО ЭСК ЧТПЗ г.Первоуральск                                                                                                                                                                       И.С.Захаров</t>
  </si>
  <si>
    <t>Директор филиала АО ЭСК ЧТПЗ г.Первоуральск                                                                                                              И.С.Захаров</t>
  </si>
  <si>
    <t>6,3/6,3</t>
  </si>
  <si>
    <t>1С / 2С</t>
  </si>
  <si>
    <t>яч.14а</t>
  </si>
  <si>
    <t>ГПП-1</t>
  </si>
  <si>
    <t>яч.12а</t>
  </si>
  <si>
    <t>РП-3 вв.2</t>
  </si>
  <si>
    <t>2С 6кВ</t>
  </si>
  <si>
    <t>яч.17а</t>
  </si>
  <si>
    <t>ТП-34</t>
  </si>
  <si>
    <t>яч.3а</t>
  </si>
  <si>
    <t>РП-3 вв.1</t>
  </si>
  <si>
    <t>1С 6кВ</t>
  </si>
  <si>
    <t>яч.13</t>
  </si>
  <si>
    <t>яч.7</t>
  </si>
  <si>
    <r>
      <t xml:space="preserve">Форма № 3                                                  </t>
    </r>
    <r>
      <rPr>
        <b/>
        <sz val="12"/>
        <rFont val="Times New Roman"/>
        <family val="1"/>
      </rPr>
      <t xml:space="preserve">КОНТРОЛЬНОГО ЗАМЕРА ПО </t>
    </r>
    <r>
      <rPr>
        <b/>
        <u/>
        <sz val="14"/>
        <rFont val="Times New Roman"/>
        <family val="1"/>
        <charset val="204"/>
      </rPr>
      <t>ПС ГПП-2 ПНТЗ</t>
    </r>
    <r>
      <rPr>
        <sz val="10"/>
        <rFont val="Times New Roman"/>
        <family val="1"/>
      </rPr>
      <t xml:space="preserve">                                  Дата   </t>
    </r>
    <r>
      <rPr>
        <b/>
        <sz val="14"/>
        <rFont val="Times New Roman"/>
        <family val="1"/>
        <charset val="204"/>
      </rPr>
      <t>15.06.2016г.</t>
    </r>
  </si>
  <si>
    <t>Директор филиала АО ЭСК ЧТПЗ                                                                                                                                                         И.С.Захаров</t>
  </si>
  <si>
    <t>№ 4</t>
  </si>
  <si>
    <t>6,2/6,4</t>
  </si>
  <si>
    <t>6,3/6,4</t>
  </si>
  <si>
    <t>яч.33</t>
  </si>
  <si>
    <t>ПС-46 вв.2</t>
  </si>
  <si>
    <t>4С 6кВ</t>
  </si>
  <si>
    <t>яч.23</t>
  </si>
  <si>
    <t>ПС-46 вв.1</t>
  </si>
  <si>
    <t>3С 6кВ</t>
  </si>
  <si>
    <t>1С+3С</t>
  </si>
  <si>
    <t>Т-1+Т-2</t>
  </si>
  <si>
    <t>4С-яч.37</t>
  </si>
  <si>
    <t>2С-яч.20</t>
  </si>
  <si>
    <t>3С-яч.29</t>
  </si>
  <si>
    <t>1С-яч.10</t>
  </si>
  <si>
    <r>
      <t xml:space="preserve">Форма № 3                                                  </t>
    </r>
    <r>
      <rPr>
        <b/>
        <sz val="12"/>
        <rFont val="Times New Roman"/>
        <family val="1"/>
      </rPr>
      <t xml:space="preserve">КОНТРОЛЬНОГО ЗАМЕРА ПО </t>
    </r>
    <r>
      <rPr>
        <b/>
        <u/>
        <sz val="14"/>
        <rFont val="Times New Roman"/>
        <family val="1"/>
        <charset val="204"/>
      </rPr>
      <t>ПС ГПП-3 ПНТЗ</t>
    </r>
    <r>
      <rPr>
        <sz val="10"/>
        <rFont val="Times New Roman"/>
        <family val="1"/>
      </rPr>
      <t xml:space="preserve">                                  Дата   </t>
    </r>
    <r>
      <rPr>
        <b/>
        <sz val="14"/>
        <rFont val="Times New Roman"/>
        <family val="1"/>
        <charset val="204"/>
      </rPr>
      <t>15.06.2016г.</t>
    </r>
  </si>
  <si>
    <r>
      <t xml:space="preserve">Форма № 3                                      </t>
    </r>
    <r>
      <rPr>
        <b/>
        <sz val="12"/>
        <rFont val="Times New Roman"/>
        <family val="1"/>
      </rPr>
      <t xml:space="preserve">КОНТРОЛЬНОГО ЗАМЕРА ПО </t>
    </r>
    <r>
      <rPr>
        <b/>
        <u/>
        <sz val="14"/>
        <rFont val="Times New Roman"/>
        <family val="1"/>
        <charset val="204"/>
      </rPr>
      <t>ПС ФИЛИАЛ ПНТЗ</t>
    </r>
    <r>
      <rPr>
        <sz val="10"/>
        <rFont val="Times New Roman"/>
        <family val="1"/>
      </rPr>
      <t xml:space="preserve">                       Дата </t>
    </r>
  </si>
  <si>
    <t>15.06.2016</t>
  </si>
  <si>
    <t>г.</t>
  </si>
  <si>
    <t>35 кВ</t>
  </si>
  <si>
    <t>норм.откл.</t>
  </si>
  <si>
    <t>1С-6 кВ</t>
  </si>
  <si>
    <t xml:space="preserve">Рез.вв.-1 на Очистн. </t>
  </si>
  <si>
    <t>яч.3</t>
  </si>
  <si>
    <t xml:space="preserve">ЦРП № 1-1                </t>
  </si>
  <si>
    <t>яч.4</t>
  </si>
  <si>
    <t xml:space="preserve">Птицефабрика-3     </t>
  </si>
  <si>
    <t>яч.6</t>
  </si>
  <si>
    <t xml:space="preserve">РП-5-1                      </t>
  </si>
  <si>
    <t>яч.10</t>
  </si>
  <si>
    <t xml:space="preserve">Запрудный             </t>
  </si>
  <si>
    <t>яч.14</t>
  </si>
  <si>
    <t>2С-6 кВ</t>
  </si>
  <si>
    <t xml:space="preserve">ЦРП № 1-2              </t>
  </si>
  <si>
    <t>яч.19</t>
  </si>
  <si>
    <t xml:space="preserve">ТОО "Регул"       </t>
  </si>
  <si>
    <t>яч.22</t>
  </si>
  <si>
    <t xml:space="preserve">ТП-75                    </t>
  </si>
  <si>
    <t>Рез.вв.2 на Очистные</t>
  </si>
  <si>
    <t>яч.24</t>
  </si>
  <si>
    <t xml:space="preserve">РП-5-2                    </t>
  </si>
  <si>
    <t>яч.25</t>
  </si>
  <si>
    <t xml:space="preserve">ЦРП-1           </t>
  </si>
  <si>
    <t xml:space="preserve">ЦРП-1 ТП-4153                 </t>
  </si>
  <si>
    <t>1С  /  2С</t>
  </si>
  <si>
    <t>6,3/6,2</t>
  </si>
  <si>
    <t xml:space="preserve">№ </t>
  </si>
  <si>
    <t>Директор филиала АО ЭСК ЧТПЗ в г.Первоуральск                                                                                                                                                     И.С.Захаров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</si>
</sst>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0.000"/>
  </numFmts>
  <fonts count="25">
    <font>
      <sz val="12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4"/>
      <name val="Symbol"/>
      <family val="1"/>
      <charset val="2"/>
    </font>
    <font>
      <b/>
      <sz val="14"/>
      <name val="Times New Roman"/>
      <family val="1"/>
    </font>
    <font>
      <b/>
      <sz val="9"/>
      <name val="Symbol"/>
      <family val="1"/>
      <charset val="2"/>
    </font>
    <font>
      <b/>
      <sz val="10"/>
      <name val="Times New Roman"/>
      <family val="1"/>
    </font>
    <font>
      <b/>
      <sz val="12"/>
      <name val="Symbol"/>
      <family val="1"/>
      <charset val="2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</font>
    <font>
      <sz val="10"/>
      <name val="Times New Roman"/>
      <family val="1"/>
      <charset val="204"/>
    </font>
    <font>
      <sz val="9.9499999999999993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name val="Times New Roman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0" fontId="23" fillId="0" borderId="0"/>
    <xf numFmtId="0" fontId="24" fillId="0" borderId="0"/>
    <xf numFmtId="44" fontId="23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75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2" xfId="0" quotePrefix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 indent="2"/>
    </xf>
    <xf numFmtId="0" fontId="4" fillId="0" borderId="27" xfId="0" applyFont="1" applyBorder="1" applyAlignment="1">
      <alignment horizontal="left" vertical="center" wrapText="1" indent="2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 indent="2"/>
    </xf>
    <xf numFmtId="0" fontId="4" fillId="0" borderId="38" xfId="0" applyFont="1" applyBorder="1" applyAlignment="1">
      <alignment horizontal="left" vertical="center" wrapText="1" indent="2"/>
    </xf>
    <xf numFmtId="0" fontId="2" fillId="0" borderId="37" xfId="0" quotePrefix="1" applyFont="1" applyBorder="1" applyAlignment="1">
      <alignment horizontal="center" vertical="center" wrapText="1"/>
    </xf>
    <xf numFmtId="0" fontId="2" fillId="0" borderId="39" xfId="0" quotePrefix="1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 indent="2"/>
    </xf>
    <xf numFmtId="0" fontId="4" fillId="0" borderId="39" xfId="0" applyFont="1" applyBorder="1" applyAlignment="1">
      <alignment horizontal="left" vertical="center" wrapText="1" indent="2"/>
    </xf>
    <xf numFmtId="0" fontId="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4" fillId="0" borderId="43" xfId="0" quotePrefix="1" applyFont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44" xfId="0" applyBorder="1"/>
    <xf numFmtId="0" fontId="2" fillId="0" borderId="45" xfId="0" applyFont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2" fontId="2" fillId="0" borderId="47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9" fillId="0" borderId="48" xfId="0" applyNumberFormat="1" applyFont="1" applyBorder="1" applyAlignment="1">
      <alignment horizontal="center" vertical="center" wrapText="1"/>
    </xf>
    <xf numFmtId="2" fontId="14" fillId="0" borderId="49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2" fontId="2" fillId="0" borderId="42" xfId="0" applyNumberFormat="1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50" xfId="0" applyFont="1" applyBorder="1" applyAlignment="1" applyProtection="1">
      <alignment horizontal="center" vertical="center" wrapText="1"/>
      <protection locked="0"/>
    </xf>
    <xf numFmtId="0" fontId="2" fillId="0" borderId="51" xfId="0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14" fillId="0" borderId="50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18" fillId="0" borderId="16" xfId="0" applyFont="1" applyBorder="1" applyAlignment="1" applyProtection="1">
      <alignment horizontal="center" vertical="center" wrapText="1"/>
      <protection locked="0"/>
    </xf>
    <xf numFmtId="0" fontId="18" fillId="0" borderId="50" xfId="0" applyFont="1" applyBorder="1" applyAlignment="1" applyProtection="1">
      <alignment horizontal="center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2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50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54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16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50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54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17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18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55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165" fontId="2" fillId="0" borderId="29" xfId="0" applyNumberFormat="1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center" vertical="center" wrapText="1"/>
    </xf>
    <xf numFmtId="165" fontId="2" fillId="0" borderId="28" xfId="0" applyNumberFormat="1" applyFont="1" applyBorder="1" applyAlignment="1">
      <alignment horizontal="center" vertical="center" wrapText="1"/>
    </xf>
    <xf numFmtId="165" fontId="2" fillId="0" borderId="42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165" fontId="2" fillId="0" borderId="26" xfId="0" applyNumberFormat="1" applyFont="1" applyBorder="1" applyAlignment="1">
      <alignment horizontal="center" vertical="center" wrapText="1"/>
    </xf>
    <xf numFmtId="2" fontId="17" fillId="0" borderId="50" xfId="0" applyNumberFormat="1" applyFont="1" applyFill="1" applyBorder="1" applyAlignment="1">
      <alignment horizontal="center" vertical="center" wrapText="1"/>
    </xf>
    <xf numFmtId="2" fontId="17" fillId="0" borderId="54" xfId="0" applyNumberFormat="1" applyFont="1" applyFill="1" applyBorder="1" applyAlignment="1">
      <alignment horizontal="center" vertical="center" wrapText="1"/>
    </xf>
    <xf numFmtId="2" fontId="17" fillId="0" borderId="17" xfId="0" applyNumberFormat="1" applyFont="1" applyFill="1" applyBorder="1" applyAlignment="1">
      <alignment horizontal="center" vertical="center" wrapText="1"/>
    </xf>
    <xf numFmtId="2" fontId="17" fillId="0" borderId="18" xfId="0" applyNumberFormat="1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center" vertical="center" wrapText="1"/>
      <protection locked="0"/>
    </xf>
    <xf numFmtId="1" fontId="2" fillId="0" borderId="18" xfId="2" applyNumberFormat="1" applyFont="1" applyFill="1" applyBorder="1" applyAlignment="1">
      <alignment horizontal="center" vertical="center" wrapText="1"/>
    </xf>
    <xf numFmtId="2" fontId="20" fillId="0" borderId="16" xfId="2" applyNumberFormat="1" applyFont="1" applyFill="1" applyBorder="1" applyAlignment="1">
      <alignment horizontal="center" vertical="center"/>
    </xf>
    <xf numFmtId="2" fontId="20" fillId="0" borderId="22" xfId="2" applyNumberFormat="1" applyFont="1" applyFill="1" applyBorder="1" applyAlignment="1">
      <alignment horizontal="center" vertical="center"/>
    </xf>
    <xf numFmtId="2" fontId="20" fillId="0" borderId="61" xfId="2" applyNumberFormat="1" applyFont="1" applyFill="1" applyBorder="1" applyAlignment="1">
      <alignment horizontal="center" vertical="center"/>
    </xf>
    <xf numFmtId="2" fontId="17" fillId="0" borderId="62" xfId="2" applyNumberFormat="1" applyFont="1" applyBorder="1" applyAlignment="1">
      <alignment horizontal="center" vertical="center"/>
    </xf>
    <xf numFmtId="0" fontId="17" fillId="0" borderId="62" xfId="2" applyNumberFormat="1" applyFont="1" applyBorder="1" applyAlignment="1">
      <alignment horizontal="center" vertical="center"/>
    </xf>
    <xf numFmtId="0" fontId="17" fillId="0" borderId="16" xfId="0" applyFont="1" applyBorder="1"/>
    <xf numFmtId="0" fontId="17" fillId="0" borderId="16" xfId="0" applyFont="1" applyBorder="1" applyAlignment="1">
      <alignment horizontal="center"/>
    </xf>
    <xf numFmtId="2" fontId="22" fillId="0" borderId="16" xfId="1" applyNumberFormat="1" applyFont="1" applyBorder="1" applyAlignment="1">
      <alignment horizontal="center"/>
    </xf>
    <xf numFmtId="2" fontId="17" fillId="0" borderId="50" xfId="0" applyNumberFormat="1" applyFont="1" applyBorder="1" applyAlignment="1" applyProtection="1">
      <alignment horizontal="center" vertical="center" wrapText="1"/>
      <protection locked="0"/>
    </xf>
    <xf numFmtId="2" fontId="14" fillId="0" borderId="18" xfId="0" applyNumberFormat="1" applyFont="1" applyBorder="1" applyAlignment="1" applyProtection="1">
      <alignment horizontal="center" vertical="center" wrapText="1"/>
      <protection locked="0"/>
    </xf>
    <xf numFmtId="2" fontId="17" fillId="0" borderId="16" xfId="0" applyNumberFormat="1" applyFont="1" applyBorder="1" applyAlignment="1">
      <alignment horizontal="center"/>
    </xf>
    <xf numFmtId="2" fontId="17" fillId="0" borderId="16" xfId="0" applyNumberFormat="1" applyFont="1" applyFill="1" applyBorder="1" applyAlignment="1">
      <alignment horizontal="center" vertical="center" wrapText="1"/>
    </xf>
    <xf numFmtId="2" fontId="17" fillId="0" borderId="50" xfId="0" applyNumberFormat="1" applyFont="1" applyBorder="1" applyAlignment="1">
      <alignment horizontal="center" vertical="center" wrapText="1"/>
    </xf>
    <xf numFmtId="2" fontId="17" fillId="0" borderId="18" xfId="0" applyNumberFormat="1" applyFont="1" applyBorder="1" applyAlignment="1">
      <alignment horizontal="center" vertical="center" wrapText="1"/>
    </xf>
    <xf numFmtId="2" fontId="2" fillId="0" borderId="18" xfId="2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4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left" vertical="center" wrapText="1" indent="2"/>
    </xf>
    <xf numFmtId="0" fontId="4" fillId="0" borderId="40" xfId="0" applyFont="1" applyBorder="1" applyAlignment="1">
      <alignment horizontal="left" vertical="center" wrapText="1" indent="2"/>
    </xf>
    <xf numFmtId="0" fontId="4" fillId="0" borderId="30" xfId="0" applyFont="1" applyBorder="1" applyAlignment="1">
      <alignment horizontal="left" vertical="center" wrapText="1" indent="2"/>
    </xf>
    <xf numFmtId="0" fontId="4" fillId="0" borderId="27" xfId="0" applyFont="1" applyBorder="1" applyAlignment="1">
      <alignment horizontal="left" vertical="center" wrapText="1" indent="2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 indent="2"/>
    </xf>
    <xf numFmtId="0" fontId="4" fillId="0" borderId="38" xfId="0" applyFont="1" applyBorder="1" applyAlignment="1">
      <alignment horizontal="left" vertical="center" wrapText="1" indent="2"/>
    </xf>
    <xf numFmtId="0" fontId="2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center" vertical="center" wrapText="1"/>
      <protection locked="0"/>
    </xf>
    <xf numFmtId="0" fontId="14" fillId="0" borderId="60" xfId="0" applyFont="1" applyBorder="1" applyAlignment="1" applyProtection="1">
      <alignment horizontal="center" vertical="center" wrapText="1"/>
      <protection locked="0"/>
    </xf>
    <xf numFmtId="0" fontId="14" fillId="0" borderId="63" xfId="0" applyFont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 applyProtection="1">
      <alignment horizontal="left" vertical="center" wrapText="1"/>
      <protection locked="0"/>
    </xf>
    <xf numFmtId="0" fontId="19" fillId="0" borderId="27" xfId="0" applyFont="1" applyBorder="1" applyAlignment="1" applyProtection="1">
      <alignment horizontal="left" vertical="center" wrapText="1"/>
      <protection locked="0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164" fontId="2" fillId="0" borderId="53" xfId="0" applyNumberFormat="1" applyFont="1" applyBorder="1" applyAlignment="1">
      <alignment horizontal="center" vertical="center" wrapText="1"/>
    </xf>
    <xf numFmtId="164" fontId="2" fillId="0" borderId="64" xfId="0" applyNumberFormat="1" applyFont="1" applyBorder="1" applyAlignment="1">
      <alignment horizontal="center" vertical="center" wrapText="1"/>
    </xf>
    <xf numFmtId="164" fontId="2" fillId="0" borderId="65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textRotation="90" wrapText="1"/>
    </xf>
    <xf numFmtId="0" fontId="2" fillId="0" borderId="45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2" fillId="0" borderId="41" xfId="0" applyFont="1" applyBorder="1" applyAlignment="1">
      <alignment horizontal="center" vertical="center" textRotation="90" wrapText="1"/>
    </xf>
    <xf numFmtId="0" fontId="2" fillId="0" borderId="5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 wrapText="1" indent="2"/>
    </xf>
    <xf numFmtId="0" fontId="4" fillId="0" borderId="37" xfId="0" applyFont="1" applyBorder="1" applyAlignment="1">
      <alignment horizontal="left" vertical="center" wrapText="1" indent="2"/>
    </xf>
    <xf numFmtId="0" fontId="4" fillId="0" borderId="38" xfId="0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13" fillId="0" borderId="26" xfId="0" applyFont="1" applyBorder="1" applyAlignment="1">
      <alignment horizontal="left" vertical="center" wrapText="1" indent="2"/>
    </xf>
    <xf numFmtId="0" fontId="4" fillId="0" borderId="30" xfId="0" applyFont="1" applyBorder="1" applyAlignment="1">
      <alignment horizontal="left" vertical="center" wrapText="1" indent="2"/>
    </xf>
    <xf numFmtId="0" fontId="4" fillId="0" borderId="27" xfId="0" applyFont="1" applyBorder="1" applyAlignment="1">
      <alignment horizontal="left" vertical="center" wrapText="1" indent="2"/>
    </xf>
    <xf numFmtId="0" fontId="4" fillId="0" borderId="3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 indent="4"/>
    </xf>
    <xf numFmtId="0" fontId="2" fillId="0" borderId="30" xfId="0" applyFont="1" applyBorder="1" applyAlignment="1">
      <alignment horizontal="left" vertical="center" wrapText="1" indent="4"/>
    </xf>
    <xf numFmtId="0" fontId="2" fillId="0" borderId="31" xfId="0" applyFont="1" applyBorder="1" applyAlignment="1">
      <alignment horizontal="left" vertical="center" wrapText="1" indent="4"/>
    </xf>
    <xf numFmtId="0" fontId="2" fillId="0" borderId="32" xfId="0" applyFont="1" applyBorder="1" applyAlignment="1">
      <alignment horizontal="left" vertical="center" wrapText="1" indent="4"/>
    </xf>
    <xf numFmtId="0" fontId="3" fillId="0" borderId="5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60" xfId="0" applyFont="1" applyBorder="1" applyAlignment="1">
      <alignment horizontal="left" vertical="center" wrapText="1" indent="4"/>
    </xf>
    <xf numFmtId="0" fontId="2" fillId="0" borderId="66" xfId="0" applyFont="1" applyBorder="1" applyAlignment="1">
      <alignment horizontal="left" vertical="center" wrapText="1" indent="4"/>
    </xf>
    <xf numFmtId="0" fontId="7" fillId="0" borderId="4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3" fillId="0" borderId="57" xfId="0" applyFont="1" applyBorder="1" applyAlignment="1">
      <alignment horizontal="left" vertical="center" wrapText="1" indent="2"/>
    </xf>
    <xf numFmtId="0" fontId="4" fillId="0" borderId="39" xfId="0" applyFont="1" applyBorder="1" applyAlignment="1">
      <alignment horizontal="left" vertical="center" wrapText="1" indent="2"/>
    </xf>
    <xf numFmtId="0" fontId="4" fillId="0" borderId="40" xfId="0" applyFont="1" applyBorder="1" applyAlignment="1">
      <alignment horizontal="left" vertical="center" wrapText="1" indent="2"/>
    </xf>
    <xf numFmtId="0" fontId="2" fillId="0" borderId="36" xfId="0" applyFont="1" applyBorder="1" applyAlignment="1">
      <alignment horizontal="left" vertical="center" wrapText="1" indent="1"/>
    </xf>
    <xf numFmtId="0" fontId="2" fillId="0" borderId="37" xfId="0" applyFont="1" applyBorder="1" applyAlignment="1">
      <alignment horizontal="left" vertical="center" wrapText="1" indent="1"/>
    </xf>
    <xf numFmtId="0" fontId="2" fillId="0" borderId="43" xfId="0" applyFont="1" applyBorder="1" applyAlignment="1">
      <alignment horizontal="left" vertical="center" wrapText="1" indent="1"/>
    </xf>
    <xf numFmtId="0" fontId="2" fillId="0" borderId="49" xfId="0" applyFont="1" applyBorder="1" applyAlignment="1">
      <alignment horizontal="left" vertical="center" wrapText="1" indent="1"/>
    </xf>
    <xf numFmtId="0" fontId="2" fillId="0" borderId="42" xfId="0" applyFont="1" applyBorder="1" applyAlignment="1">
      <alignment horizontal="left" vertical="center" wrapText="1" indent="4"/>
    </xf>
    <xf numFmtId="0" fontId="2" fillId="0" borderId="29" xfId="0" applyFont="1" applyBorder="1" applyAlignment="1">
      <alignment horizontal="left" vertical="center" wrapText="1" indent="4"/>
    </xf>
    <xf numFmtId="0" fontId="2" fillId="0" borderId="28" xfId="0" applyFont="1" applyBorder="1" applyAlignment="1">
      <alignment horizontal="left" vertical="center" wrapText="1" indent="4"/>
    </xf>
    <xf numFmtId="0" fontId="2" fillId="0" borderId="33" xfId="0" applyFont="1" applyBorder="1" applyAlignment="1">
      <alignment horizontal="left" vertical="center" wrapText="1" indent="4"/>
    </xf>
    <xf numFmtId="0" fontId="2" fillId="0" borderId="29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9" fillId="0" borderId="26" xfId="0" applyFont="1" applyBorder="1" applyAlignment="1" applyProtection="1">
      <alignment horizontal="left" vertical="center" wrapText="1"/>
      <protection locked="0"/>
    </xf>
    <xf numFmtId="0" fontId="17" fillId="0" borderId="26" xfId="0" applyFont="1" applyBorder="1" applyAlignment="1">
      <alignment horizontal="left"/>
    </xf>
    <xf numFmtId="0" fontId="19" fillId="0" borderId="27" xfId="0" applyFont="1" applyBorder="1" applyAlignment="1">
      <alignment horizontal="left"/>
    </xf>
    <xf numFmtId="0" fontId="2" fillId="2" borderId="2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2" fontId="2" fillId="0" borderId="27" xfId="3" applyNumberFormat="1" applyFont="1" applyBorder="1" applyAlignment="1">
      <alignment horizontal="center" vertical="center" wrapText="1"/>
    </xf>
    <xf numFmtId="2" fontId="2" fillId="0" borderId="30" xfId="3" applyNumberFormat="1" applyFont="1" applyBorder="1" applyAlignment="1">
      <alignment horizontal="center" vertical="center" wrapText="1"/>
    </xf>
    <xf numFmtId="2" fontId="2" fillId="0" borderId="26" xfId="3" applyNumberFormat="1" applyFont="1" applyBorder="1" applyAlignment="1">
      <alignment horizontal="center" vertical="center" wrapText="1"/>
    </xf>
    <xf numFmtId="2" fontId="2" fillId="0" borderId="28" xfId="3" applyNumberFormat="1" applyFont="1" applyBorder="1" applyAlignment="1">
      <alignment horizontal="center" vertical="center" wrapText="1"/>
    </xf>
    <xf numFmtId="2" fontId="2" fillId="0" borderId="29" xfId="3" applyNumberFormat="1" applyFont="1" applyBorder="1" applyAlignment="1">
      <alignment horizontal="center" vertical="center" wrapText="1"/>
    </xf>
    <xf numFmtId="2" fontId="2" fillId="0" borderId="42" xfId="3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2" fontId="14" fillId="0" borderId="22" xfId="0" applyNumberFormat="1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right" vertical="center" wrapText="1"/>
    </xf>
    <xf numFmtId="0" fontId="2" fillId="0" borderId="31" xfId="0" applyFont="1" applyBorder="1" applyAlignment="1">
      <alignment horizontal="right" vertical="center" wrapText="1"/>
    </xf>
    <xf numFmtId="0" fontId="14" fillId="3" borderId="27" xfId="0" applyFont="1" applyFill="1" applyBorder="1" applyAlignment="1" applyProtection="1">
      <alignment horizontal="left" vertical="center" wrapText="1"/>
      <protection locked="0"/>
    </xf>
    <xf numFmtId="0" fontId="17" fillId="3" borderId="26" xfId="0" applyFont="1" applyFill="1" applyBorder="1" applyAlignment="1" applyProtection="1">
      <alignment horizontal="left" vertical="center" wrapText="1"/>
      <protection locked="0"/>
    </xf>
    <xf numFmtId="2" fontId="2" fillId="0" borderId="50" xfId="0" applyNumberFormat="1" applyFont="1" applyBorder="1" applyAlignment="1" applyProtection="1">
      <alignment horizontal="center" vertical="center" wrapText="1"/>
      <protection locked="0"/>
    </xf>
    <xf numFmtId="2" fontId="2" fillId="0" borderId="16" xfId="0" applyNumberFormat="1" applyFont="1" applyBorder="1" applyAlignment="1" applyProtection="1">
      <alignment horizontal="center" vertical="center" wrapText="1"/>
      <protection locked="0"/>
    </xf>
    <xf numFmtId="2" fontId="2" fillId="0" borderId="18" xfId="0" applyNumberFormat="1" applyFont="1" applyBorder="1" applyAlignment="1" applyProtection="1">
      <alignment horizontal="center" vertical="center" wrapText="1"/>
      <protection locked="0"/>
    </xf>
    <xf numFmtId="2" fontId="2" fillId="0" borderId="17" xfId="0" applyNumberFormat="1" applyFont="1" applyBorder="1" applyAlignment="1" applyProtection="1">
      <alignment horizontal="center" vertical="center" wrapText="1"/>
      <protection locked="0"/>
    </xf>
    <xf numFmtId="2" fontId="2" fillId="0" borderId="54" xfId="0" applyNumberFormat="1" applyFont="1" applyBorder="1" applyAlignment="1" applyProtection="1">
      <alignment horizontal="center" vertical="center" wrapText="1"/>
      <protection locked="0"/>
    </xf>
    <xf numFmtId="165" fontId="2" fillId="0" borderId="18" xfId="0" applyNumberFormat="1" applyFont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 applyProtection="1">
      <alignment horizontal="left" vertical="center" wrapText="1"/>
      <protection locked="0"/>
    </xf>
    <xf numFmtId="0" fontId="2" fillId="3" borderId="26" xfId="0" applyFont="1" applyFill="1" applyBorder="1" applyAlignment="1" applyProtection="1">
      <alignment horizontal="left" vertical="center" wrapText="1"/>
      <protection locked="0"/>
    </xf>
    <xf numFmtId="1" fontId="2" fillId="0" borderId="16" xfId="0" applyNumberFormat="1" applyFont="1" applyBorder="1" applyAlignment="1" applyProtection="1">
      <alignment horizontal="center" vertical="center" wrapText="1"/>
      <protection locked="0"/>
    </xf>
    <xf numFmtId="1" fontId="2" fillId="0" borderId="18" xfId="0" applyNumberFormat="1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1" fontId="2" fillId="0" borderId="54" xfId="0" applyNumberFormat="1" applyFont="1" applyBorder="1" applyAlignment="1" applyProtection="1">
      <alignment horizontal="center" vertical="center" wrapText="1"/>
      <protection locked="0"/>
    </xf>
    <xf numFmtId="1" fontId="2" fillId="0" borderId="50" xfId="0" applyNumberFormat="1" applyFont="1" applyBorder="1" applyAlignment="1" applyProtection="1">
      <alignment horizontal="center" vertical="center" wrapText="1"/>
      <protection locked="0"/>
    </xf>
    <xf numFmtId="0" fontId="14" fillId="3" borderId="28" xfId="0" applyFont="1" applyFill="1" applyBorder="1" applyAlignment="1" applyProtection="1">
      <alignment horizontal="center" vertical="center" wrapText="1"/>
      <protection locked="0"/>
    </xf>
    <xf numFmtId="0" fontId="14" fillId="3" borderId="42" xfId="0" applyFont="1" applyFill="1" applyBorder="1" applyAlignment="1" applyProtection="1">
      <alignment horizontal="center" vertical="center" wrapText="1"/>
      <protection locked="0"/>
    </xf>
    <xf numFmtId="2" fontId="17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18" xfId="0" applyNumberFormat="1" applyFont="1" applyBorder="1" applyAlignment="1" applyProtection="1">
      <alignment horizontal="center" vertical="center" wrapText="1"/>
      <protection locked="0"/>
    </xf>
    <xf numFmtId="2" fontId="17" fillId="0" borderId="17" xfId="0" applyNumberFormat="1" applyFont="1" applyBorder="1" applyAlignment="1" applyProtection="1">
      <alignment horizontal="center" vertical="center" wrapText="1"/>
      <protection locked="0"/>
    </xf>
    <xf numFmtId="2" fontId="17" fillId="0" borderId="54" xfId="0" applyNumberFormat="1" applyFont="1" applyBorder="1" applyAlignment="1" applyProtection="1">
      <alignment horizontal="center" vertical="center" wrapText="1"/>
      <protection locked="0"/>
    </xf>
    <xf numFmtId="0" fontId="17" fillId="3" borderId="27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/>
    <xf numFmtId="2" fontId="2" fillId="0" borderId="16" xfId="0" applyNumberFormat="1" applyFont="1" applyBorder="1" applyAlignment="1">
      <alignment horizontal="center"/>
    </xf>
    <xf numFmtId="0" fontId="2" fillId="0" borderId="16" xfId="0" applyFont="1" applyBorder="1"/>
    <xf numFmtId="164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164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66" xfId="0" applyFont="1" applyBorder="1" applyAlignment="1">
      <alignment horizontal="center" vertical="center" wrapText="1"/>
    </xf>
    <xf numFmtId="0" fontId="14" fillId="0" borderId="28" xfId="0" applyFont="1" applyBorder="1" applyAlignment="1" applyProtection="1">
      <alignment horizontal="center" vertical="center" wrapText="1"/>
      <protection locked="0"/>
    </xf>
    <xf numFmtId="0" fontId="14" fillId="0" borderId="42" xfId="0" applyFont="1" applyBorder="1" applyAlignment="1" applyProtection="1">
      <alignment horizontal="center" vertical="center" wrapText="1"/>
      <protection locked="0"/>
    </xf>
    <xf numFmtId="0" fontId="2" fillId="0" borderId="6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2" fontId="17" fillId="0" borderId="62" xfId="3" applyNumberFormat="1" applyFont="1" applyBorder="1" applyAlignment="1">
      <alignment horizontal="center" vertical="center"/>
    </xf>
    <xf numFmtId="1" fontId="2" fillId="0" borderId="18" xfId="3" applyNumberFormat="1" applyFont="1" applyFill="1" applyBorder="1" applyAlignment="1">
      <alignment horizontal="center" vertical="center" wrapText="1"/>
    </xf>
    <xf numFmtId="0" fontId="17" fillId="0" borderId="62" xfId="3" applyNumberFormat="1" applyFont="1" applyBorder="1" applyAlignment="1">
      <alignment horizontal="center" vertical="center"/>
    </xf>
    <xf numFmtId="2" fontId="20" fillId="0" borderId="61" xfId="3" applyNumberFormat="1" applyFont="1" applyFill="1" applyBorder="1" applyAlignment="1">
      <alignment horizontal="center" vertical="center"/>
    </xf>
    <xf numFmtId="1" fontId="17" fillId="0" borderId="18" xfId="3" applyNumberFormat="1" applyFont="1" applyFill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2" fillId="0" borderId="11" xfId="3" applyFont="1" applyBorder="1" applyAlignment="1">
      <alignment horizontal="center" vertical="center" wrapText="1"/>
    </xf>
    <xf numFmtId="0" fontId="2" fillId="0" borderId="49" xfId="3" applyFont="1" applyBorder="1" applyAlignment="1">
      <alignment horizontal="center" vertical="center" wrapText="1"/>
    </xf>
    <xf numFmtId="0" fontId="2" fillId="0" borderId="43" xfId="3" applyFont="1" applyBorder="1" applyAlignment="1">
      <alignment horizontal="center" vertical="center" wrapText="1"/>
    </xf>
    <xf numFmtId="0" fontId="2" fillId="0" borderId="48" xfId="3" applyFont="1" applyBorder="1" applyAlignment="1">
      <alignment horizontal="center" vertical="center" wrapText="1"/>
    </xf>
    <xf numFmtId="2" fontId="20" fillId="0" borderId="22" xfId="3" applyNumberFormat="1" applyFont="1" applyFill="1" applyBorder="1" applyAlignment="1">
      <alignment horizontal="center" vertical="center"/>
    </xf>
    <xf numFmtId="2" fontId="20" fillId="0" borderId="16" xfId="3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18" fillId="3" borderId="25" xfId="0" applyFont="1" applyFill="1" applyBorder="1" applyAlignment="1" applyProtection="1">
      <alignment horizontal="center" vertical="center" wrapText="1"/>
      <protection locked="0"/>
    </xf>
    <xf numFmtId="0" fontId="18" fillId="3" borderId="22" xfId="0" applyFont="1" applyFill="1" applyBorder="1" applyAlignment="1" applyProtection="1">
      <alignment horizontal="center" vertical="center" wrapText="1"/>
      <protection locked="0"/>
    </xf>
    <xf numFmtId="0" fontId="18" fillId="3" borderId="50" xfId="0" applyFont="1" applyFill="1" applyBorder="1" applyAlignment="1" applyProtection="1">
      <alignment horizontal="center" vertical="center" wrapText="1"/>
      <protection locked="0"/>
    </xf>
    <xf numFmtId="0" fontId="18" fillId="3" borderId="16" xfId="0" applyFont="1" applyFill="1" applyBorder="1" applyAlignment="1" applyProtection="1">
      <alignment horizontal="center" vertical="center" wrapText="1"/>
      <protection locked="0"/>
    </xf>
    <xf numFmtId="0" fontId="2" fillId="0" borderId="5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28" xfId="5" applyNumberFormat="1" applyFont="1" applyBorder="1" applyAlignment="1">
      <alignment horizontal="center" vertical="center" wrapText="1"/>
    </xf>
    <xf numFmtId="2" fontId="2" fillId="0" borderId="29" xfId="5" applyNumberFormat="1" applyFont="1" applyBorder="1" applyAlignment="1">
      <alignment horizontal="center" vertical="center" wrapText="1"/>
    </xf>
    <xf numFmtId="2" fontId="2" fillId="0" borderId="42" xfId="5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textRotation="90" wrapText="1"/>
    </xf>
    <xf numFmtId="2" fontId="2" fillId="0" borderId="71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left" vertical="center" wrapText="1"/>
    </xf>
    <xf numFmtId="0" fontId="14" fillId="3" borderId="27" xfId="0" applyFont="1" applyFill="1" applyBorder="1" applyAlignment="1" applyProtection="1">
      <alignment horizontal="center" vertical="center" wrapText="1"/>
      <protection locked="0"/>
    </xf>
    <xf numFmtId="0" fontId="14" fillId="3" borderId="26" xfId="0" applyFont="1" applyFill="1" applyBorder="1" applyAlignment="1" applyProtection="1">
      <alignment horizontal="center" vertical="center" wrapText="1"/>
      <protection locked="0"/>
    </xf>
    <xf numFmtId="0" fontId="17" fillId="3" borderId="27" xfId="0" applyFont="1" applyFill="1" applyBorder="1" applyAlignment="1">
      <alignment horizontal="right"/>
    </xf>
    <xf numFmtId="0" fontId="17" fillId="3" borderId="26" xfId="0" applyFont="1" applyFill="1" applyBorder="1" applyAlignment="1">
      <alignment horizontal="right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2" fontId="17" fillId="0" borderId="16" xfId="0" applyNumberFormat="1" applyFont="1" applyBorder="1" applyAlignment="1">
      <alignment horizontal="center" vertical="center" wrapText="1"/>
    </xf>
    <xf numFmtId="2" fontId="17" fillId="0" borderId="54" xfId="0" applyNumberFormat="1" applyFont="1" applyBorder="1" applyAlignment="1">
      <alignment horizontal="center" vertical="center" wrapText="1"/>
    </xf>
    <xf numFmtId="165" fontId="17" fillId="0" borderId="16" xfId="0" applyNumberFormat="1" applyFont="1" applyBorder="1" applyAlignment="1">
      <alignment horizontal="center" vertical="center" wrapText="1"/>
    </xf>
    <xf numFmtId="0" fontId="17" fillId="3" borderId="27" xfId="0" applyFont="1" applyFill="1" applyBorder="1" applyAlignment="1" applyProtection="1">
      <alignment horizontal="left" vertical="center" wrapText="1"/>
      <protection locked="0"/>
    </xf>
    <xf numFmtId="0" fontId="17" fillId="3" borderId="26" xfId="0" applyFont="1" applyFill="1" applyBorder="1" applyAlignment="1" applyProtection="1">
      <alignment horizontal="left" vertical="center" wrapText="1"/>
      <protection locked="0"/>
    </xf>
    <xf numFmtId="164" fontId="17" fillId="0" borderId="18" xfId="0" applyNumberFormat="1" applyFont="1" applyBorder="1" applyAlignment="1" applyProtection="1">
      <alignment horizontal="center" vertical="center" wrapText="1"/>
      <protection locked="0"/>
    </xf>
    <xf numFmtId="0" fontId="17" fillId="3" borderId="27" xfId="0" applyFont="1" applyFill="1" applyBorder="1" applyAlignment="1">
      <alignment horizontal="left"/>
    </xf>
    <xf numFmtId="0" fontId="17" fillId="3" borderId="26" xfId="0" applyFont="1" applyFill="1" applyBorder="1" applyAlignment="1">
      <alignment horizontal="left"/>
    </xf>
    <xf numFmtId="2" fontId="17" fillId="0" borderId="16" xfId="0" applyNumberFormat="1" applyFont="1" applyBorder="1" applyAlignment="1" applyProtection="1">
      <alignment horizontal="center" vertical="center" wrapText="1"/>
      <protection locked="0"/>
    </xf>
    <xf numFmtId="1" fontId="17" fillId="0" borderId="18" xfId="0" applyNumberFormat="1" applyFont="1" applyBorder="1" applyAlignment="1" applyProtection="1">
      <alignment horizontal="center" vertical="center" wrapText="1"/>
      <protection locked="0"/>
    </xf>
    <xf numFmtId="0" fontId="17" fillId="0" borderId="18" xfId="0" applyFont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 applyProtection="1">
      <alignment horizontal="center" vertical="center" wrapText="1"/>
      <protection locked="0"/>
    </xf>
    <xf numFmtId="2" fontId="17" fillId="0" borderId="27" xfId="0" applyNumberFormat="1" applyFont="1" applyBorder="1" applyAlignment="1" applyProtection="1">
      <alignment horizontal="center" vertical="center" wrapText="1"/>
      <protection locked="0"/>
    </xf>
    <xf numFmtId="2" fontId="17" fillId="0" borderId="26" xfId="0" applyNumberFormat="1" applyFont="1" applyBorder="1" applyAlignment="1" applyProtection="1">
      <alignment horizontal="center" vertical="center" wrapText="1"/>
      <protection locked="0"/>
    </xf>
    <xf numFmtId="0" fontId="17" fillId="0" borderId="27" xfId="0" applyFont="1" applyBorder="1" applyAlignment="1" applyProtection="1">
      <alignment horizontal="center" vertical="center" wrapText="1"/>
      <protection locked="0"/>
    </xf>
    <xf numFmtId="2" fontId="17" fillId="0" borderId="16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18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0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17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4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26" xfId="0" applyNumberFormat="1" applyFont="1" applyBorder="1" applyAlignment="1" applyProtection="1">
      <alignment horizontal="center" vertical="center" wrapText="1"/>
      <protection locked="0"/>
    </xf>
    <xf numFmtId="164" fontId="17" fillId="0" borderId="27" xfId="0" applyNumberFormat="1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3" borderId="54" xfId="0" applyFont="1" applyFill="1" applyBorder="1" applyAlignment="1">
      <alignment horizontal="left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2" fontId="20" fillId="0" borderId="22" xfId="0" applyNumberFormat="1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 wrapText="1"/>
    </xf>
    <xf numFmtId="2" fontId="20" fillId="0" borderId="16" xfId="0" applyNumberFormat="1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44" xfId="0" applyFill="1" applyBorder="1"/>
    <xf numFmtId="0" fontId="2" fillId="3" borderId="4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 wrapText="1"/>
    </xf>
    <xf numFmtId="2" fontId="20" fillId="0" borderId="74" xfId="0" applyNumberFormat="1" applyFont="1" applyFill="1" applyBorder="1" applyAlignment="1">
      <alignment horizontal="center" vertical="center"/>
    </xf>
    <xf numFmtId="2" fontId="20" fillId="0" borderId="75" xfId="0" applyNumberFormat="1" applyFont="1" applyFill="1" applyBorder="1" applyAlignment="1">
      <alignment horizontal="center" vertical="center"/>
    </xf>
    <xf numFmtId="2" fontId="20" fillId="0" borderId="25" xfId="0" applyNumberFormat="1" applyFont="1" applyFill="1" applyBorder="1" applyAlignment="1">
      <alignment horizontal="center" vertical="center"/>
    </xf>
    <xf numFmtId="2" fontId="20" fillId="0" borderId="50" xfId="0" applyNumberFormat="1" applyFont="1" applyFill="1" applyBorder="1" applyAlignment="1">
      <alignment horizontal="center" vertical="center"/>
    </xf>
    <xf numFmtId="2" fontId="20" fillId="0" borderId="27" xfId="0" applyNumberFormat="1" applyFont="1" applyFill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horizontal="right" vertical="center"/>
    </xf>
    <xf numFmtId="0" fontId="1" fillId="0" borderId="0" xfId="3" applyAlignment="1">
      <alignment horizontal="left" vertical="center"/>
    </xf>
    <xf numFmtId="0" fontId="1" fillId="0" borderId="0" xfId="3"/>
    <xf numFmtId="0" fontId="2" fillId="0" borderId="37" xfId="3" applyFont="1" applyBorder="1" applyAlignment="1">
      <alignment horizontal="center" vertical="center"/>
    </xf>
    <xf numFmtId="0" fontId="2" fillId="0" borderId="37" xfId="3" applyFont="1" applyBorder="1" applyAlignment="1">
      <alignment horizontal="right" vertical="center"/>
    </xf>
    <xf numFmtId="0" fontId="1" fillId="0" borderId="37" xfId="3" applyBorder="1" applyAlignment="1">
      <alignment horizontal="left" vertical="center"/>
    </xf>
    <xf numFmtId="0" fontId="2" fillId="0" borderId="44" xfId="3" applyFont="1" applyBorder="1" applyAlignment="1">
      <alignment horizontal="center" vertical="center" textRotation="90" wrapText="1"/>
    </xf>
    <xf numFmtId="0" fontId="2" fillId="0" borderId="57" xfId="3" applyFont="1" applyBorder="1" applyAlignment="1">
      <alignment horizontal="center" vertical="center" wrapText="1"/>
    </xf>
    <xf numFmtId="0" fontId="2" fillId="0" borderId="39" xfId="3" applyFont="1" applyBorder="1" applyAlignment="1">
      <alignment horizontal="center" vertical="center" wrapText="1"/>
    </xf>
    <xf numFmtId="0" fontId="2" fillId="0" borderId="40" xfId="3" applyFont="1" applyBorder="1" applyAlignment="1">
      <alignment horizontal="center" vertical="center" wrapText="1"/>
    </xf>
    <xf numFmtId="0" fontId="14" fillId="0" borderId="48" xfId="3" applyFont="1" applyBorder="1" applyAlignment="1">
      <alignment horizontal="center" vertical="center" wrapText="1"/>
    </xf>
    <xf numFmtId="0" fontId="14" fillId="0" borderId="43" xfId="3" applyFont="1" applyBorder="1" applyAlignment="1">
      <alignment horizontal="center" vertical="center" wrapText="1"/>
    </xf>
    <xf numFmtId="0" fontId="14" fillId="0" borderId="49" xfId="3" applyFont="1" applyBorder="1" applyAlignment="1">
      <alignment horizontal="center" vertical="center" wrapText="1"/>
    </xf>
    <xf numFmtId="0" fontId="2" fillId="0" borderId="45" xfId="3" applyFont="1" applyBorder="1" applyAlignment="1">
      <alignment horizontal="center" vertical="center" textRotation="90" wrapText="1"/>
    </xf>
    <xf numFmtId="0" fontId="2" fillId="0" borderId="34" xfId="3" applyFont="1" applyBorder="1" applyAlignment="1">
      <alignment horizontal="center" vertical="center" wrapText="1"/>
    </xf>
    <xf numFmtId="0" fontId="2" fillId="0" borderId="0" xfId="3" applyFont="1" applyBorder="1" applyAlignment="1">
      <alignment horizontal="center" vertical="center" wrapText="1"/>
    </xf>
    <xf numFmtId="0" fontId="2" fillId="0" borderId="35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36" xfId="3" applyFont="1" applyBorder="1" applyAlignment="1">
      <alignment horizontal="center" vertical="center" wrapText="1"/>
    </xf>
    <xf numFmtId="0" fontId="2" fillId="0" borderId="37" xfId="3" applyFont="1" applyBorder="1" applyAlignment="1">
      <alignment horizontal="center" vertical="center" wrapText="1"/>
    </xf>
    <xf numFmtId="0" fontId="2" fillId="0" borderId="38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2" fillId="0" borderId="10" xfId="3" applyFont="1" applyBorder="1" applyAlignment="1">
      <alignment horizontal="center" vertical="center" wrapText="1"/>
    </xf>
    <xf numFmtId="0" fontId="23" fillId="0" borderId="44" xfId="6" applyBorder="1"/>
    <xf numFmtId="0" fontId="2" fillId="0" borderId="1" xfId="6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wrapText="1"/>
    </xf>
    <xf numFmtId="0" fontId="2" fillId="0" borderId="28" xfId="6" applyFont="1" applyBorder="1" applyAlignment="1">
      <alignment horizontal="center" vertical="center" wrapText="1"/>
    </xf>
    <xf numFmtId="0" fontId="12" fillId="0" borderId="42" xfId="6" applyFont="1" applyBorder="1" applyAlignment="1">
      <alignment horizontal="center" vertical="center" wrapText="1"/>
    </xf>
    <xf numFmtId="0" fontId="18" fillId="0" borderId="28" xfId="6" applyFont="1" applyBorder="1" applyAlignment="1">
      <alignment horizontal="center" vertical="center" wrapText="1"/>
    </xf>
    <xf numFmtId="0" fontId="2" fillId="0" borderId="45" xfId="6" applyFont="1" applyBorder="1" applyAlignment="1">
      <alignment horizontal="center" vertical="center" wrapText="1"/>
    </xf>
    <xf numFmtId="0" fontId="2" fillId="0" borderId="2" xfId="6" applyFont="1" applyBorder="1" applyAlignment="1">
      <alignment horizontal="center" vertical="center"/>
    </xf>
    <xf numFmtId="0" fontId="2" fillId="0" borderId="26" xfId="6" applyFont="1" applyBorder="1" applyAlignment="1">
      <alignment horizontal="center" vertical="center" wrapText="1"/>
    </xf>
    <xf numFmtId="0" fontId="2" fillId="0" borderId="27" xfId="6" applyFont="1" applyBorder="1" applyAlignment="1">
      <alignment horizontal="center" vertical="center" wrapText="1"/>
    </xf>
    <xf numFmtId="0" fontId="12" fillId="0" borderId="26" xfId="6" applyFont="1" applyBorder="1" applyAlignment="1">
      <alignment horizontal="center" vertical="center" wrapText="1"/>
    </xf>
    <xf numFmtId="0" fontId="18" fillId="0" borderId="27" xfId="6" applyFont="1" applyBorder="1" applyAlignment="1">
      <alignment horizontal="center" vertical="center" wrapText="1"/>
    </xf>
    <xf numFmtId="0" fontId="2" fillId="0" borderId="3" xfId="6" applyFont="1" applyBorder="1" applyAlignment="1">
      <alignment horizontal="center" vertical="center"/>
    </xf>
    <xf numFmtId="0" fontId="2" fillId="0" borderId="31" xfId="6" applyFont="1" applyBorder="1" applyAlignment="1">
      <alignment horizontal="center" vertical="center" wrapText="1"/>
    </xf>
    <xf numFmtId="0" fontId="2" fillId="0" borderId="33" xfId="6" applyFont="1" applyBorder="1" applyAlignment="1">
      <alignment horizontal="center" vertical="center" wrapText="1"/>
    </xf>
    <xf numFmtId="0" fontId="2" fillId="0" borderId="32" xfId="6" applyFont="1" applyBorder="1" applyAlignment="1">
      <alignment horizontal="center" vertical="center" wrapText="1"/>
    </xf>
    <xf numFmtId="0" fontId="2" fillId="0" borderId="33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/>
    </xf>
    <xf numFmtId="0" fontId="2" fillId="0" borderId="48" xfId="6" applyFont="1" applyBorder="1" applyAlignment="1">
      <alignment horizontal="center" vertical="center" wrapText="1"/>
    </xf>
    <xf numFmtId="0" fontId="2" fillId="0" borderId="43" xfId="6" applyFont="1" applyBorder="1" applyAlignment="1">
      <alignment horizontal="center" vertical="center" wrapText="1"/>
    </xf>
    <xf numFmtId="0" fontId="2" fillId="0" borderId="49" xfId="6" applyFont="1" applyBorder="1" applyAlignment="1">
      <alignment horizontal="center" vertical="center" wrapText="1"/>
    </xf>
    <xf numFmtId="0" fontId="18" fillId="0" borderId="29" xfId="6" applyFont="1" applyBorder="1" applyAlignment="1">
      <alignment horizontal="center" vertical="center" wrapText="1"/>
    </xf>
    <xf numFmtId="0" fontId="18" fillId="0" borderId="30" xfId="6" applyFont="1" applyBorder="1" applyAlignment="1">
      <alignment horizontal="center" vertical="center" wrapText="1"/>
    </xf>
    <xf numFmtId="0" fontId="2" fillId="0" borderId="48" xfId="3" applyFont="1" applyBorder="1" applyAlignment="1">
      <alignment horizontal="center" vertical="center" wrapText="1"/>
    </xf>
    <xf numFmtId="0" fontId="2" fillId="0" borderId="43" xfId="3" applyFont="1" applyBorder="1" applyAlignment="1">
      <alignment horizontal="center" vertical="center" wrapText="1"/>
    </xf>
    <xf numFmtId="0" fontId="2" fillId="0" borderId="49" xfId="3" applyFont="1" applyBorder="1" applyAlignment="1">
      <alignment horizontal="center" vertical="center" wrapText="1"/>
    </xf>
    <xf numFmtId="0" fontId="2" fillId="0" borderId="28" xfId="6" applyFont="1" applyBorder="1" applyAlignment="1">
      <alignment horizontal="center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18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2" fillId="0" borderId="50" xfId="3" applyFont="1" applyBorder="1" applyAlignment="1">
      <alignment horizontal="center" vertical="center" wrapText="1"/>
    </xf>
    <xf numFmtId="0" fontId="2" fillId="0" borderId="54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2" fillId="0" borderId="45" xfId="6" applyFont="1" applyBorder="1" applyAlignment="1">
      <alignment vertical="center" wrapText="1"/>
    </xf>
    <xf numFmtId="0" fontId="2" fillId="0" borderId="72" xfId="3" applyFont="1" applyBorder="1" applyAlignment="1">
      <alignment horizontal="center" vertical="center" wrapText="1"/>
    </xf>
    <xf numFmtId="0" fontId="2" fillId="0" borderId="46" xfId="3" applyFont="1" applyBorder="1" applyAlignment="1">
      <alignment horizontal="center" vertical="center" wrapText="1"/>
    </xf>
    <xf numFmtId="0" fontId="2" fillId="0" borderId="47" xfId="3" applyFont="1" applyBorder="1" applyAlignment="1">
      <alignment horizontal="center" vertical="center" wrapText="1"/>
    </xf>
    <xf numFmtId="0" fontId="2" fillId="0" borderId="73" xfId="3" applyFont="1" applyBorder="1" applyAlignment="1">
      <alignment horizontal="center" vertical="center" wrapText="1"/>
    </xf>
    <xf numFmtId="0" fontId="2" fillId="0" borderId="71" xfId="3" applyFont="1" applyBorder="1" applyAlignment="1">
      <alignment horizontal="center" vertical="center" wrapText="1"/>
    </xf>
    <xf numFmtId="0" fontId="2" fillId="0" borderId="44" xfId="6" applyFont="1" applyBorder="1" applyAlignment="1">
      <alignment horizontal="center" vertical="center" wrapText="1"/>
    </xf>
    <xf numFmtId="0" fontId="2" fillId="0" borderId="42" xfId="6" applyFont="1" applyBorder="1" applyAlignment="1">
      <alignment horizontal="center" vertical="center" wrapText="1"/>
    </xf>
    <xf numFmtId="0" fontId="2" fillId="0" borderId="29" xfId="6" applyFont="1" applyBorder="1" applyAlignment="1">
      <alignment horizontal="center" vertical="center" wrapText="1"/>
    </xf>
    <xf numFmtId="2" fontId="2" fillId="0" borderId="12" xfId="3" applyNumberFormat="1" applyFont="1" applyBorder="1" applyAlignment="1">
      <alignment horizontal="center" vertical="center" wrapText="1"/>
    </xf>
    <xf numFmtId="2" fontId="2" fillId="0" borderId="15" xfId="3" applyNumberFormat="1" applyFont="1" applyBorder="1" applyAlignment="1">
      <alignment horizontal="center" vertical="center" wrapText="1"/>
    </xf>
    <xf numFmtId="0" fontId="2" fillId="0" borderId="45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30" xfId="6" applyFont="1" applyBorder="1" applyAlignment="1">
      <alignment horizontal="center" vertical="center" wrapText="1"/>
    </xf>
    <xf numFmtId="1" fontId="2" fillId="0" borderId="55" xfId="3" applyNumberFormat="1" applyFont="1" applyBorder="1" applyAlignment="1">
      <alignment horizontal="center" vertical="center" wrapText="1"/>
    </xf>
    <xf numFmtId="2" fontId="2" fillId="0" borderId="19" xfId="3" applyNumberFormat="1" applyFont="1" applyBorder="1" applyAlignment="1">
      <alignment horizontal="center" vertical="center" wrapText="1"/>
    </xf>
    <xf numFmtId="2" fontId="2" fillId="0" borderId="52" xfId="3" applyNumberFormat="1" applyFont="1" applyBorder="1" applyAlignment="1">
      <alignment horizontal="center" vertical="center" wrapText="1"/>
    </xf>
    <xf numFmtId="0" fontId="2" fillId="0" borderId="41" xfId="3" applyFont="1" applyBorder="1" applyAlignment="1">
      <alignment horizontal="center" vertical="center" textRotation="90" wrapText="1"/>
    </xf>
    <xf numFmtId="0" fontId="2" fillId="0" borderId="41" xfId="6" applyFont="1" applyBorder="1" applyAlignment="1">
      <alignment horizontal="center" vertical="center" wrapText="1"/>
    </xf>
    <xf numFmtId="0" fontId="2" fillId="0" borderId="31" xfId="6" applyFont="1" applyBorder="1" applyAlignment="1">
      <alignment horizontal="center" vertical="center" wrapText="1"/>
    </xf>
    <xf numFmtId="2" fontId="2" fillId="0" borderId="46" xfId="3" applyNumberFormat="1" applyFont="1" applyBorder="1" applyAlignment="1">
      <alignment horizontal="center" vertical="center" wrapText="1"/>
    </xf>
    <xf numFmtId="2" fontId="2" fillId="0" borderId="47" xfId="3" applyNumberFormat="1" applyFont="1" applyBorder="1" applyAlignment="1">
      <alignment horizontal="center" vertical="center" wrapText="1"/>
    </xf>
    <xf numFmtId="0" fontId="2" fillId="0" borderId="57" xfId="6" applyFont="1" applyBorder="1" applyAlignment="1">
      <alignment horizontal="center" vertical="center" wrapText="1"/>
    </xf>
    <xf numFmtId="0" fontId="2" fillId="0" borderId="40" xfId="6" applyFont="1" applyBorder="1" applyAlignment="1">
      <alignment horizontal="center" vertical="center" wrapText="1"/>
    </xf>
    <xf numFmtId="0" fontId="2" fillId="0" borderId="42" xfId="3" applyFont="1" applyBorder="1" applyAlignment="1">
      <alignment horizontal="center" vertical="center" wrapText="1"/>
    </xf>
    <xf numFmtId="0" fontId="2" fillId="0" borderId="11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28" xfId="3" applyFont="1" applyBorder="1" applyAlignment="1">
      <alignment horizontal="center" vertical="center" wrapText="1"/>
    </xf>
    <xf numFmtId="0" fontId="2" fillId="0" borderId="36" xfId="6" applyFont="1" applyBorder="1" applyAlignment="1">
      <alignment horizontal="center" vertical="center" wrapText="1"/>
    </xf>
    <xf numFmtId="0" fontId="2" fillId="0" borderId="38" xfId="6" applyFont="1" applyBorder="1" applyAlignment="1">
      <alignment horizontal="center" vertical="center" wrapText="1"/>
    </xf>
    <xf numFmtId="0" fontId="2" fillId="0" borderId="24" xfId="3" applyFont="1" applyBorder="1" applyAlignment="1">
      <alignment horizontal="center" vertical="center" wrapText="1"/>
    </xf>
    <xf numFmtId="0" fontId="2" fillId="0" borderId="22" xfId="3" applyFont="1" applyBorder="1" applyAlignment="1">
      <alignment horizontal="center" vertical="center" wrapText="1"/>
    </xf>
    <xf numFmtId="0" fontId="2" fillId="0" borderId="23" xfId="3" applyFont="1" applyBorder="1" applyAlignment="1">
      <alignment horizontal="center" vertical="center" wrapText="1"/>
    </xf>
    <xf numFmtId="0" fontId="2" fillId="0" borderId="70" xfId="3" applyFont="1" applyBorder="1" applyAlignment="1">
      <alignment horizontal="center" vertical="center" wrapText="1"/>
    </xf>
    <xf numFmtId="0" fontId="2" fillId="0" borderId="51" xfId="3" applyFont="1" applyBorder="1" applyAlignment="1">
      <alignment horizontal="center" vertical="center" wrapText="1"/>
    </xf>
    <xf numFmtId="0" fontId="2" fillId="0" borderId="69" xfId="3" applyFont="1" applyBorder="1" applyAlignment="1">
      <alignment horizontal="center" vertical="center" wrapText="1"/>
    </xf>
    <xf numFmtId="0" fontId="2" fillId="0" borderId="34" xfId="3" applyFont="1" applyBorder="1" applyAlignment="1">
      <alignment horizontal="center" vertical="center" textRotation="90" wrapText="1"/>
    </xf>
    <xf numFmtId="0" fontId="14" fillId="0" borderId="60" xfId="6" applyFont="1" applyBorder="1" applyAlignment="1" applyProtection="1">
      <alignment horizontal="center" vertical="center" wrapText="1"/>
      <protection locked="0"/>
    </xf>
    <xf numFmtId="0" fontId="14" fillId="0" borderId="63" xfId="6" applyFont="1" applyBorder="1" applyAlignment="1" applyProtection="1">
      <alignment horizontal="center" vertical="center" wrapText="1"/>
      <protection locked="0"/>
    </xf>
    <xf numFmtId="0" fontId="2" fillId="0" borderId="54" xfId="6" applyFont="1" applyBorder="1" applyAlignment="1">
      <alignment horizontal="center" vertical="center" wrapText="1"/>
    </xf>
    <xf numFmtId="0" fontId="2" fillId="0" borderId="19" xfId="3" applyFont="1" applyBorder="1" applyAlignment="1">
      <alignment horizontal="center" vertical="center" wrapText="1"/>
    </xf>
    <xf numFmtId="0" fontId="2" fillId="0" borderId="20" xfId="3" applyFont="1" applyBorder="1" applyAlignment="1">
      <alignment horizontal="center" vertical="center" wrapText="1"/>
    </xf>
    <xf numFmtId="164" fontId="2" fillId="0" borderId="14" xfId="3" applyNumberFormat="1" applyFont="1" applyBorder="1" applyAlignment="1" applyProtection="1">
      <alignment horizontal="center" vertical="center" wrapText="1"/>
      <protection locked="0"/>
    </xf>
    <xf numFmtId="164" fontId="2" fillId="0" borderId="12" xfId="3" applyNumberFormat="1" applyFont="1" applyBorder="1" applyAlignment="1" applyProtection="1">
      <alignment horizontal="center" vertical="center" wrapText="1"/>
      <protection locked="0"/>
    </xf>
    <xf numFmtId="164" fontId="2" fillId="0" borderId="15" xfId="3" applyNumberFormat="1" applyFont="1" applyBorder="1" applyAlignment="1" applyProtection="1">
      <alignment horizontal="center" vertical="center" wrapText="1"/>
      <protection locked="0"/>
    </xf>
    <xf numFmtId="164" fontId="2" fillId="0" borderId="11" xfId="3" applyNumberFormat="1" applyFont="1" applyBorder="1" applyAlignment="1" applyProtection="1">
      <alignment horizontal="center" vertical="center" wrapText="1"/>
      <protection locked="0"/>
    </xf>
    <xf numFmtId="164" fontId="2" fillId="0" borderId="13" xfId="3" applyNumberFormat="1" applyFont="1" applyBorder="1" applyAlignment="1" applyProtection="1">
      <alignment horizontal="center" vertical="center" wrapText="1"/>
      <protection locked="0"/>
    </xf>
    <xf numFmtId="0" fontId="2" fillId="0" borderId="26" xfId="6" applyFont="1" applyBorder="1" applyAlignment="1" applyProtection="1">
      <alignment horizontal="left" vertical="center" wrapText="1"/>
      <protection locked="0"/>
    </xf>
    <xf numFmtId="0" fontId="2" fillId="0" borderId="27" xfId="6" applyFont="1" applyBorder="1" applyAlignment="1" applyProtection="1">
      <alignment horizontal="left" vertical="center" wrapText="1"/>
      <protection locked="0"/>
    </xf>
    <xf numFmtId="0" fontId="2" fillId="0" borderId="16" xfId="3" applyFont="1" applyFill="1" applyBorder="1" applyAlignment="1">
      <alignment horizontal="center" vertical="center" wrapText="1"/>
    </xf>
    <xf numFmtId="0" fontId="2" fillId="0" borderId="17" xfId="3" applyFont="1" applyFill="1" applyBorder="1" applyAlignment="1">
      <alignment horizontal="center" vertical="center" wrapText="1"/>
    </xf>
    <xf numFmtId="0" fontId="17" fillId="0" borderId="18" xfId="3" applyFont="1" applyFill="1" applyBorder="1" applyAlignment="1" applyProtection="1">
      <alignment horizontal="center" vertical="center" wrapText="1"/>
      <protection locked="0"/>
    </xf>
    <xf numFmtId="2" fontId="2" fillId="0" borderId="16" xfId="3" applyNumberFormat="1" applyFont="1" applyFill="1" applyBorder="1" applyAlignment="1" applyProtection="1">
      <alignment horizontal="center" vertical="center" wrapText="1"/>
      <protection locked="0"/>
    </xf>
    <xf numFmtId="2" fontId="17" fillId="0" borderId="50" xfId="3" applyNumberFormat="1" applyFont="1" applyFill="1" applyBorder="1" applyAlignment="1" applyProtection="1">
      <alignment horizontal="center" vertical="center" wrapText="1"/>
      <protection locked="0"/>
    </xf>
    <xf numFmtId="2" fontId="2" fillId="0" borderId="17" xfId="3" applyNumberFormat="1" applyFont="1" applyFill="1" applyBorder="1" applyAlignment="1" applyProtection="1">
      <alignment horizontal="center" vertical="center" wrapText="1"/>
      <protection locked="0"/>
    </xf>
    <xf numFmtId="0" fontId="14" fillId="0" borderId="16" xfId="3" applyFont="1" applyFill="1" applyBorder="1" applyAlignment="1">
      <alignment horizontal="center" vertical="center" wrapText="1"/>
    </xf>
    <xf numFmtId="0" fontId="14" fillId="0" borderId="17" xfId="3" applyFont="1" applyFill="1" applyBorder="1" applyAlignment="1">
      <alignment horizontal="center" vertical="center" wrapText="1"/>
    </xf>
    <xf numFmtId="2" fontId="17" fillId="0" borderId="26" xfId="6" applyNumberFormat="1" applyFont="1" applyFill="1" applyBorder="1" applyAlignment="1">
      <alignment wrapText="1"/>
    </xf>
    <xf numFmtId="0" fontId="17" fillId="0" borderId="26" xfId="6" applyFont="1" applyBorder="1" applyAlignment="1" applyProtection="1">
      <alignment horizontal="left" vertical="center" wrapText="1"/>
      <protection locked="0"/>
    </xf>
    <xf numFmtId="0" fontId="17" fillId="0" borderId="27" xfId="6" applyFont="1" applyBorder="1" applyAlignment="1" applyProtection="1">
      <alignment horizontal="left" vertical="center" wrapText="1"/>
      <protection locked="0"/>
    </xf>
    <xf numFmtId="0" fontId="14" fillId="0" borderId="16" xfId="3" applyFont="1" applyFill="1" applyBorder="1" applyAlignment="1">
      <alignment vertical="center" wrapText="1"/>
    </xf>
    <xf numFmtId="2" fontId="17" fillId="0" borderId="16" xfId="3" applyNumberFormat="1" applyFont="1" applyFill="1" applyBorder="1" applyAlignment="1" applyProtection="1">
      <alignment horizontal="center" vertical="center" wrapText="1"/>
      <protection locked="0"/>
    </xf>
    <xf numFmtId="2" fontId="17" fillId="0" borderId="17" xfId="3" applyNumberFormat="1" applyFont="1" applyFill="1" applyBorder="1" applyAlignment="1" applyProtection="1">
      <alignment horizontal="center" vertical="center" wrapText="1"/>
      <protection locked="0"/>
    </xf>
    <xf numFmtId="0" fontId="14" fillId="0" borderId="26" xfId="6" applyFont="1" applyBorder="1" applyAlignment="1" applyProtection="1">
      <alignment horizontal="right" vertical="center" wrapText="1"/>
      <protection locked="0"/>
    </xf>
    <xf numFmtId="0" fontId="14" fillId="0" borderId="27" xfId="6" applyFont="1" applyBorder="1" applyAlignment="1" applyProtection="1">
      <alignment horizontal="right" vertical="center" wrapText="1"/>
      <protection locked="0"/>
    </xf>
    <xf numFmtId="2" fontId="14" fillId="0" borderId="16" xfId="3" applyNumberFormat="1" applyFont="1" applyFill="1" applyBorder="1" applyAlignment="1" applyProtection="1">
      <alignment horizontal="center" vertical="center" wrapText="1"/>
      <protection locked="0"/>
    </xf>
    <xf numFmtId="2" fontId="14" fillId="0" borderId="50" xfId="3" applyNumberFormat="1" applyFont="1" applyFill="1" applyBorder="1" applyAlignment="1" applyProtection="1">
      <alignment horizontal="center" vertical="center" wrapText="1"/>
      <protection locked="0"/>
    </xf>
    <xf numFmtId="0" fontId="14" fillId="0" borderId="18" xfId="3" applyFont="1" applyFill="1" applyBorder="1" applyAlignment="1" applyProtection="1">
      <alignment horizontal="center" vertical="center" wrapText="1"/>
      <protection locked="0"/>
    </xf>
    <xf numFmtId="2" fontId="14" fillId="0" borderId="17" xfId="3" applyNumberFormat="1" applyFont="1" applyFill="1" applyBorder="1" applyAlignment="1" applyProtection="1">
      <alignment horizontal="center" vertical="center" wrapText="1"/>
      <protection locked="0"/>
    </xf>
    <xf numFmtId="0" fontId="14" fillId="0" borderId="26" xfId="6" applyFont="1" applyBorder="1" applyAlignment="1" applyProtection="1">
      <alignment horizontal="center" vertical="center" wrapText="1"/>
      <protection locked="0"/>
    </xf>
    <xf numFmtId="0" fontId="14" fillId="0" borderId="27" xfId="6" applyFont="1" applyBorder="1" applyAlignment="1" applyProtection="1">
      <alignment horizontal="center" vertical="center" wrapText="1"/>
      <protection locked="0"/>
    </xf>
    <xf numFmtId="0" fontId="14" fillId="0" borderId="16" xfId="3" applyFont="1" applyBorder="1" applyAlignment="1">
      <alignment horizontal="center" vertical="center" wrapText="1"/>
    </xf>
    <xf numFmtId="0" fontId="14" fillId="0" borderId="17" xfId="3" applyFont="1" applyBorder="1" applyAlignment="1">
      <alignment horizontal="center" vertical="center" wrapText="1"/>
    </xf>
    <xf numFmtId="0" fontId="14" fillId="0" borderId="16" xfId="3" applyFont="1" applyBorder="1" applyAlignment="1">
      <alignment vertical="center" wrapText="1"/>
    </xf>
    <xf numFmtId="2" fontId="17" fillId="0" borderId="16" xfId="3" applyNumberFormat="1" applyFont="1" applyFill="1" applyBorder="1" applyAlignment="1">
      <alignment horizontal="center" vertical="center" wrapText="1"/>
    </xf>
    <xf numFmtId="0" fontId="17" fillId="0" borderId="54" xfId="6" applyFont="1" applyBorder="1" applyAlignment="1">
      <alignment horizontal="center" vertical="center" wrapText="1"/>
    </xf>
    <xf numFmtId="2" fontId="20" fillId="0" borderId="75" xfId="3" applyNumberFormat="1" applyFont="1" applyFill="1" applyBorder="1" applyAlignment="1">
      <alignment horizontal="center" vertical="center"/>
    </xf>
    <xf numFmtId="0" fontId="17" fillId="0" borderId="26" xfId="6" applyFont="1" applyBorder="1" applyAlignment="1">
      <alignment horizontal="left" vertical="center" wrapText="1"/>
    </xf>
    <xf numFmtId="0" fontId="17" fillId="0" borderId="27" xfId="6" applyFont="1" applyBorder="1" applyAlignment="1">
      <alignment horizontal="left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2" fontId="2" fillId="0" borderId="17" xfId="3" applyNumberFormat="1" applyFont="1" applyFill="1" applyBorder="1" applyAlignment="1">
      <alignment horizontal="center" vertical="center" wrapText="1"/>
    </xf>
    <xf numFmtId="0" fontId="14" fillId="0" borderId="26" xfId="6" applyFont="1" applyBorder="1" applyAlignment="1">
      <alignment horizontal="right" vertical="center" wrapText="1"/>
    </xf>
    <xf numFmtId="0" fontId="14" fillId="0" borderId="27" xfId="6" applyFont="1" applyBorder="1" applyAlignment="1">
      <alignment horizontal="right" vertical="center" wrapText="1"/>
    </xf>
    <xf numFmtId="0" fontId="14" fillId="0" borderId="54" xfId="6" applyFont="1" applyBorder="1" applyAlignment="1">
      <alignment vertical="center" wrapText="1"/>
    </xf>
    <xf numFmtId="0" fontId="14" fillId="0" borderId="50" xfId="3" applyFont="1" applyBorder="1" applyAlignment="1">
      <alignment horizontal="center" vertical="center" wrapText="1"/>
    </xf>
    <xf numFmtId="0" fontId="14" fillId="0" borderId="54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26" xfId="6" applyFont="1" applyBorder="1" applyAlignment="1">
      <alignment horizontal="left" vertical="center" wrapText="1"/>
    </xf>
    <xf numFmtId="0" fontId="14" fillId="0" borderId="27" xfId="6" applyFont="1" applyBorder="1" applyAlignment="1">
      <alignment horizontal="left" vertical="center" wrapText="1"/>
    </xf>
    <xf numFmtId="2" fontId="2" fillId="0" borderId="16" xfId="3" applyNumberFormat="1" applyFont="1" applyBorder="1" applyAlignment="1">
      <alignment horizontal="center" vertical="center" wrapText="1"/>
    </xf>
    <xf numFmtId="2" fontId="2" fillId="0" borderId="50" xfId="3" applyNumberFormat="1" applyFont="1" applyBorder="1" applyAlignment="1">
      <alignment horizontal="center" vertical="center" wrapText="1"/>
    </xf>
    <xf numFmtId="2" fontId="2" fillId="0" borderId="54" xfId="3" applyNumberFormat="1" applyFont="1" applyBorder="1" applyAlignment="1">
      <alignment horizontal="center" vertical="center" wrapText="1"/>
    </xf>
    <xf numFmtId="2" fontId="2" fillId="0" borderId="17" xfId="3" applyNumberFormat="1" applyFont="1" applyBorder="1" applyAlignment="1">
      <alignment horizontal="center" vertical="center" wrapText="1"/>
    </xf>
    <xf numFmtId="2" fontId="2" fillId="0" borderId="18" xfId="3" applyNumberFormat="1" applyFont="1" applyBorder="1" applyAlignment="1">
      <alignment horizontal="center" vertical="center" wrapText="1"/>
    </xf>
    <xf numFmtId="0" fontId="2" fillId="0" borderId="26" xfId="3" applyFont="1" applyBorder="1" applyAlignment="1">
      <alignment horizontal="center" vertical="center" wrapText="1"/>
    </xf>
    <xf numFmtId="0" fontId="2" fillId="0" borderId="27" xfId="3" applyFont="1" applyBorder="1" applyAlignment="1">
      <alignment horizontal="center" vertical="center" wrapText="1"/>
    </xf>
    <xf numFmtId="0" fontId="2" fillId="0" borderId="26" xfId="3" applyFont="1" applyBorder="1" applyAlignment="1">
      <alignment horizontal="center" vertical="center" wrapText="1"/>
    </xf>
    <xf numFmtId="0" fontId="2" fillId="0" borderId="27" xfId="3" applyFont="1" applyBorder="1" applyAlignment="1">
      <alignment horizontal="center" vertical="center" wrapText="1"/>
    </xf>
    <xf numFmtId="0" fontId="2" fillId="0" borderId="36" xfId="3" applyFont="1" applyBorder="1" applyAlignment="1">
      <alignment horizontal="center" vertical="center" textRotation="90" wrapText="1"/>
    </xf>
    <xf numFmtId="0" fontId="2" fillId="0" borderId="31" xfId="3" applyFont="1" applyBorder="1" applyAlignment="1">
      <alignment horizontal="center" vertical="center" wrapText="1"/>
    </xf>
    <xf numFmtId="0" fontId="2" fillId="0" borderId="33" xfId="3" applyFont="1" applyBorder="1" applyAlignment="1">
      <alignment horizontal="center" vertical="center" wrapText="1"/>
    </xf>
    <xf numFmtId="0" fontId="2" fillId="0" borderId="21" xfId="3" applyFont="1" applyBorder="1" applyAlignment="1">
      <alignment horizontal="center" vertical="center" wrapText="1"/>
    </xf>
    <xf numFmtId="0" fontId="2" fillId="0" borderId="25" xfId="3" applyFont="1" applyBorder="1" applyAlignment="1">
      <alignment horizontal="center" vertical="center" wrapText="1"/>
    </xf>
    <xf numFmtId="0" fontId="2" fillId="0" borderId="57" xfId="7" applyFont="1" applyBorder="1" applyAlignment="1">
      <alignment horizontal="center" vertical="center" wrapText="1"/>
    </xf>
    <xf numFmtId="0" fontId="2" fillId="0" borderId="0" xfId="7" applyFont="1" applyBorder="1" applyAlignment="1">
      <alignment horizontal="center" vertical="center" wrapText="1"/>
    </xf>
    <xf numFmtId="0" fontId="2" fillId="0" borderId="35" xfId="7" applyFont="1" applyBorder="1" applyAlignment="1">
      <alignment horizontal="center" vertical="center" wrapText="1"/>
    </xf>
    <xf numFmtId="0" fontId="2" fillId="0" borderId="42" xfId="7" applyFont="1" applyBorder="1" applyAlignment="1">
      <alignment horizontal="left" vertical="center" wrapText="1" indent="4"/>
    </xf>
    <xf numFmtId="0" fontId="2" fillId="0" borderId="29" xfId="7" applyFont="1" applyBorder="1" applyAlignment="1">
      <alignment horizontal="left" vertical="center" wrapText="1" indent="4"/>
    </xf>
    <xf numFmtId="0" fontId="2" fillId="0" borderId="28" xfId="7" applyFont="1" applyBorder="1" applyAlignment="1">
      <alignment horizontal="left" vertical="center" wrapText="1" indent="4"/>
    </xf>
    <xf numFmtId="0" fontId="2" fillId="0" borderId="14" xfId="7" applyFont="1" applyBorder="1" applyAlignment="1">
      <alignment horizontal="center" vertical="center" wrapText="1"/>
    </xf>
    <xf numFmtId="0" fontId="2" fillId="0" borderId="12" xfId="7" applyFont="1" applyBorder="1" applyAlignment="1">
      <alignment horizontal="center" vertical="center" wrapText="1"/>
    </xf>
    <xf numFmtId="0" fontId="2" fillId="0" borderId="15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0" fontId="2" fillId="0" borderId="13" xfId="7" applyFont="1" applyBorder="1" applyAlignment="1">
      <alignment horizontal="center" vertical="center" wrapText="1"/>
    </xf>
    <xf numFmtId="0" fontId="2" fillId="0" borderId="31" xfId="7" applyFont="1" applyBorder="1" applyAlignment="1">
      <alignment horizontal="center" vertical="center" wrapText="1"/>
    </xf>
    <xf numFmtId="0" fontId="2" fillId="0" borderId="32" xfId="7" applyFont="1" applyBorder="1" applyAlignment="1">
      <alignment horizontal="center" vertical="center" wrapText="1"/>
    </xf>
    <xf numFmtId="0" fontId="2" fillId="0" borderId="33" xfId="7" applyFont="1" applyBorder="1" applyAlignment="1">
      <alignment horizontal="center" vertical="center" wrapText="1"/>
    </xf>
    <xf numFmtId="0" fontId="2" fillId="0" borderId="31" xfId="7" applyFont="1" applyBorder="1" applyAlignment="1">
      <alignment horizontal="left" vertical="center" wrapText="1" indent="4"/>
    </xf>
    <xf numFmtId="0" fontId="2" fillId="0" borderId="32" xfId="7" applyFont="1" applyBorder="1" applyAlignment="1">
      <alignment horizontal="left" vertical="center" wrapText="1" indent="4"/>
    </xf>
    <xf numFmtId="0" fontId="2" fillId="0" borderId="33" xfId="7" applyFont="1" applyBorder="1" applyAlignment="1">
      <alignment horizontal="left" vertical="center" wrapText="1" indent="4"/>
    </xf>
    <xf numFmtId="0" fontId="2" fillId="0" borderId="24" xfId="7" applyFont="1" applyBorder="1" applyAlignment="1">
      <alignment horizontal="center" vertical="center" wrapText="1"/>
    </xf>
    <xf numFmtId="0" fontId="2" fillId="0" borderId="22" xfId="7" applyFont="1" applyBorder="1" applyAlignment="1">
      <alignment horizontal="center" vertical="center" wrapText="1"/>
    </xf>
    <xf numFmtId="0" fontId="2" fillId="0" borderId="2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center" vertical="center" wrapText="1"/>
    </xf>
    <xf numFmtId="0" fontId="2" fillId="0" borderId="23" xfId="7" applyFont="1" applyBorder="1" applyAlignment="1">
      <alignment horizontal="center" vertical="center" wrapText="1"/>
    </xf>
    <xf numFmtId="0" fontId="2" fillId="0" borderId="67" xfId="7" applyFont="1" applyBorder="1" applyAlignment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2" fillId="0" borderId="42" xfId="7" applyFont="1" applyBorder="1" applyAlignment="1">
      <alignment horizontal="center" vertical="center" wrapText="1"/>
    </xf>
    <xf numFmtId="0" fontId="2" fillId="0" borderId="29" xfId="7" applyFont="1" applyBorder="1" applyAlignment="1">
      <alignment horizontal="center" vertical="center" wrapText="1"/>
    </xf>
    <xf numFmtId="0" fontId="2" fillId="0" borderId="28" xfId="7" applyFont="1" applyBorder="1" applyAlignment="1">
      <alignment horizontal="center" vertical="center" wrapText="1"/>
    </xf>
    <xf numFmtId="0" fontId="2" fillId="0" borderId="34" xfId="7" applyFont="1" applyBorder="1" applyAlignment="1">
      <alignment horizontal="center" vertical="center" wrapText="1"/>
    </xf>
    <xf numFmtId="0" fontId="2" fillId="0" borderId="58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/>
    </xf>
    <xf numFmtId="0" fontId="2" fillId="0" borderId="26" xfId="7" applyFont="1" applyBorder="1" applyAlignment="1">
      <alignment horizontal="center" vertical="center" wrapText="1"/>
    </xf>
    <xf numFmtId="0" fontId="2" fillId="0" borderId="30" xfId="7" applyFont="1" applyBorder="1" applyAlignment="1">
      <alignment horizontal="center" vertical="center" wrapText="1"/>
    </xf>
    <xf numFmtId="0" fontId="2" fillId="0" borderId="27" xfId="7" applyFont="1" applyBorder="1" applyAlignment="1">
      <alignment horizontal="center" vertical="center" wrapText="1"/>
    </xf>
    <xf numFmtId="0" fontId="2" fillId="0" borderId="18" xfId="7" applyFont="1" applyBorder="1" applyAlignment="1">
      <alignment horizontal="center" vertical="center" wrapText="1"/>
    </xf>
    <xf numFmtId="0" fontId="2" fillId="0" borderId="16" xfId="7" applyFont="1" applyBorder="1" applyAlignment="1">
      <alignment horizontal="center" vertical="center" wrapText="1"/>
    </xf>
    <xf numFmtId="0" fontId="2" fillId="0" borderId="50" xfId="7" applyFont="1" applyBorder="1" applyAlignment="1">
      <alignment horizontal="center" vertical="center" wrapText="1"/>
    </xf>
    <xf numFmtId="0" fontId="2" fillId="0" borderId="54" xfId="7" applyFont="1" applyBorder="1" applyAlignment="1">
      <alignment horizontal="center" vertical="center" wrapText="1"/>
    </xf>
    <xf numFmtId="0" fontId="2" fillId="0" borderId="17" xfId="7" applyFont="1" applyBorder="1" applyAlignment="1">
      <alignment horizontal="center" vertical="center" wrapText="1"/>
    </xf>
    <xf numFmtId="0" fontId="2" fillId="0" borderId="36" xfId="7" applyFont="1" applyBorder="1" applyAlignment="1">
      <alignment horizontal="center" vertical="center" wrapText="1"/>
    </xf>
    <xf numFmtId="0" fontId="2" fillId="0" borderId="68" xfId="7" applyFont="1" applyBorder="1" applyAlignment="1">
      <alignment horizontal="center" vertical="center" wrapText="1"/>
    </xf>
    <xf numFmtId="0" fontId="2" fillId="0" borderId="3" xfId="7" applyFont="1" applyBorder="1" applyAlignment="1">
      <alignment horizontal="center" vertical="center"/>
    </xf>
    <xf numFmtId="0" fontId="2" fillId="0" borderId="53" xfId="7" applyFont="1" applyBorder="1" applyAlignment="1">
      <alignment horizontal="center" vertical="center" wrapText="1"/>
    </xf>
    <xf numFmtId="0" fontId="2" fillId="0" borderId="64" xfId="7" applyFont="1" applyBorder="1" applyAlignment="1">
      <alignment horizontal="center" vertical="center" wrapText="1"/>
    </xf>
    <xf numFmtId="0" fontId="2" fillId="0" borderId="65" xfId="7" applyFont="1" applyBorder="1" applyAlignment="1">
      <alignment horizontal="center" vertical="center" wrapText="1"/>
    </xf>
    <xf numFmtId="0" fontId="3" fillId="0" borderId="57" xfId="7" applyFont="1" applyBorder="1" applyAlignment="1">
      <alignment horizontal="center" vertical="center"/>
    </xf>
    <xf numFmtId="0" fontId="3" fillId="0" borderId="39" xfId="7" applyFont="1" applyBorder="1" applyAlignment="1">
      <alignment horizontal="center" vertical="center"/>
    </xf>
    <xf numFmtId="0" fontId="3" fillId="0" borderId="40" xfId="7" applyFont="1" applyBorder="1" applyAlignment="1">
      <alignment horizontal="center" vertical="center"/>
    </xf>
    <xf numFmtId="2" fontId="2" fillId="0" borderId="42" xfId="7" applyNumberFormat="1" applyFont="1" applyFill="1" applyBorder="1" applyAlignment="1">
      <alignment horizontal="center" vertical="center" wrapText="1"/>
    </xf>
    <xf numFmtId="2" fontId="2" fillId="0" borderId="29" xfId="7" applyNumberFormat="1" applyFont="1" applyFill="1" applyBorder="1" applyAlignment="1">
      <alignment horizontal="center" vertical="center" wrapText="1"/>
    </xf>
    <xf numFmtId="2" fontId="2" fillId="0" borderId="28" xfId="7" applyNumberFormat="1" applyFont="1" applyFill="1" applyBorder="1" applyAlignment="1">
      <alignment horizontal="center" vertical="center" wrapText="1"/>
    </xf>
    <xf numFmtId="0" fontId="3" fillId="0" borderId="34" xfId="7" applyFont="1" applyBorder="1" applyAlignment="1">
      <alignment horizontal="center" vertical="center"/>
    </xf>
    <xf numFmtId="0" fontId="3" fillId="0" borderId="0" xfId="7" applyFont="1" applyAlignment="1">
      <alignment horizontal="center" vertical="center"/>
    </xf>
    <xf numFmtId="0" fontId="3" fillId="0" borderId="35" xfId="7" applyFont="1" applyBorder="1" applyAlignment="1">
      <alignment horizontal="center" vertical="center"/>
    </xf>
    <xf numFmtId="0" fontId="2" fillId="0" borderId="26" xfId="7" applyFont="1" applyBorder="1" applyAlignment="1">
      <alignment horizontal="left" vertical="center" wrapText="1" indent="4"/>
    </xf>
    <xf numFmtId="0" fontId="2" fillId="0" borderId="30" xfId="7" applyFont="1" applyBorder="1" applyAlignment="1">
      <alignment horizontal="left" vertical="center" wrapText="1" indent="4"/>
    </xf>
    <xf numFmtId="2" fontId="2" fillId="0" borderId="26" xfId="7" applyNumberFormat="1" applyFont="1" applyFill="1" applyBorder="1" applyAlignment="1">
      <alignment horizontal="center" vertical="center" wrapText="1"/>
    </xf>
    <xf numFmtId="2" fontId="2" fillId="0" borderId="30" xfId="7" applyNumberFormat="1" applyFont="1" applyFill="1" applyBorder="1" applyAlignment="1">
      <alignment horizontal="center" vertical="center" wrapText="1"/>
    </xf>
    <xf numFmtId="2" fontId="2" fillId="0" borderId="27" xfId="7" applyNumberFormat="1" applyFont="1" applyFill="1" applyBorder="1" applyAlignment="1">
      <alignment horizontal="center" vertical="center" wrapText="1"/>
    </xf>
    <xf numFmtId="0" fontId="3" fillId="0" borderId="36" xfId="7" applyFont="1" applyBorder="1" applyAlignment="1">
      <alignment horizontal="center" vertical="center"/>
    </xf>
    <xf numFmtId="0" fontId="3" fillId="0" borderId="37" xfId="7" applyFont="1" applyBorder="1" applyAlignment="1">
      <alignment horizontal="center" vertical="center"/>
    </xf>
    <xf numFmtId="0" fontId="3" fillId="0" borderId="38" xfId="7" applyFont="1" applyBorder="1" applyAlignment="1">
      <alignment horizontal="center" vertical="center"/>
    </xf>
    <xf numFmtId="0" fontId="2" fillId="0" borderId="39" xfId="7" applyFont="1" applyBorder="1" applyAlignment="1">
      <alignment horizontal="center" vertical="center" wrapText="1"/>
    </xf>
    <xf numFmtId="0" fontId="13" fillId="0" borderId="57" xfId="7" applyFont="1" applyBorder="1" applyAlignment="1">
      <alignment horizontal="left" vertical="center" wrapText="1" indent="2"/>
    </xf>
    <xf numFmtId="0" fontId="4" fillId="0" borderId="39" xfId="7" applyFont="1" applyBorder="1" applyAlignment="1">
      <alignment horizontal="left" vertical="center" wrapText="1" indent="2"/>
    </xf>
    <xf numFmtId="0" fontId="4" fillId="0" borderId="40" xfId="7" applyFont="1" applyBorder="1" applyAlignment="1">
      <alignment horizontal="left" vertical="center" wrapText="1" indent="2"/>
    </xf>
    <xf numFmtId="165" fontId="2" fillId="0" borderId="29" xfId="3" applyNumberFormat="1" applyFont="1" applyBorder="1" applyAlignment="1">
      <alignment horizontal="center" vertical="center" wrapText="1"/>
    </xf>
    <xf numFmtId="49" fontId="2" fillId="0" borderId="30" xfId="3" applyNumberFormat="1" applyFont="1" applyBorder="1" applyAlignment="1">
      <alignment horizontal="center" vertical="center" wrapText="1"/>
    </xf>
    <xf numFmtId="165" fontId="2" fillId="0" borderId="28" xfId="3" applyNumberFormat="1" applyFont="1" applyBorder="1" applyAlignment="1">
      <alignment horizontal="center" vertical="center" wrapText="1"/>
    </xf>
    <xf numFmtId="165" fontId="2" fillId="0" borderId="42" xfId="3" applyNumberFormat="1" applyFont="1" applyBorder="1" applyAlignment="1">
      <alignment horizontal="center" vertical="center" wrapText="1"/>
    </xf>
    <xf numFmtId="49" fontId="2" fillId="3" borderId="30" xfId="3" applyNumberFormat="1" applyFont="1" applyFill="1" applyBorder="1" applyAlignment="1">
      <alignment horizontal="center" vertical="center" wrapText="1"/>
    </xf>
    <xf numFmtId="49" fontId="2" fillId="0" borderId="30" xfId="3" quotePrefix="1" applyNumberFormat="1" applyFont="1" applyBorder="1" applyAlignment="1">
      <alignment horizontal="center" vertical="center" wrapText="1"/>
    </xf>
    <xf numFmtId="0" fontId="13" fillId="0" borderId="26" xfId="7" applyFont="1" applyBorder="1" applyAlignment="1">
      <alignment horizontal="left" vertical="center" wrapText="1" indent="2"/>
    </xf>
    <xf numFmtId="0" fontId="4" fillId="0" borderId="30" xfId="7" applyFont="1" applyBorder="1" applyAlignment="1">
      <alignment horizontal="left" vertical="center" wrapText="1" indent="2"/>
    </xf>
    <xf numFmtId="0" fontId="4" fillId="0" borderId="27" xfId="7" applyFont="1" applyBorder="1" applyAlignment="1">
      <alignment horizontal="left" vertical="center" wrapText="1" indent="2"/>
    </xf>
    <xf numFmtId="165" fontId="2" fillId="0" borderId="30" xfId="3" applyNumberFormat="1" applyFont="1" applyBorder="1" applyAlignment="1">
      <alignment horizontal="center" vertical="center" wrapText="1"/>
    </xf>
    <xf numFmtId="165" fontId="2" fillId="0" borderId="27" xfId="3" applyNumberFormat="1" applyFont="1" applyBorder="1" applyAlignment="1">
      <alignment horizontal="center" vertical="center" wrapText="1"/>
    </xf>
    <xf numFmtId="165" fontId="2" fillId="0" borderId="26" xfId="3" applyNumberFormat="1" applyFont="1" applyBorder="1" applyAlignment="1">
      <alignment horizontal="center" vertical="center" wrapText="1"/>
    </xf>
    <xf numFmtId="49" fontId="2" fillId="3" borderId="30" xfId="3" quotePrefix="1" applyNumberFormat="1" applyFont="1" applyFill="1" applyBorder="1" applyAlignment="1">
      <alignment horizontal="center" vertical="center" wrapText="1"/>
    </xf>
    <xf numFmtId="0" fontId="2" fillId="0" borderId="30" xfId="3" applyFont="1" applyBorder="1" applyAlignment="1">
      <alignment horizontal="center" vertical="center" wrapText="1"/>
    </xf>
    <xf numFmtId="0" fontId="13" fillId="0" borderId="36" xfId="7" applyFont="1" applyBorder="1" applyAlignment="1">
      <alignment horizontal="left" vertical="center" wrapText="1" indent="2"/>
    </xf>
    <xf numFmtId="0" fontId="4" fillId="0" borderId="37" xfId="7" applyFont="1" applyBorder="1" applyAlignment="1">
      <alignment horizontal="left" vertical="center" wrapText="1" indent="2"/>
    </xf>
    <xf numFmtId="0" fontId="4" fillId="0" borderId="38" xfId="7" applyFont="1" applyBorder="1" applyAlignment="1">
      <alignment horizontal="left" vertical="center" wrapText="1" indent="2"/>
    </xf>
    <xf numFmtId="0" fontId="2" fillId="0" borderId="32" xfId="3" applyFont="1" applyBorder="1" applyAlignment="1">
      <alignment horizontal="center" vertical="center" wrapText="1"/>
    </xf>
    <xf numFmtId="49" fontId="2" fillId="0" borderId="32" xfId="3" quotePrefix="1" applyNumberFormat="1" applyFont="1" applyBorder="1" applyAlignment="1">
      <alignment horizontal="center" vertical="center" wrapText="1"/>
    </xf>
    <xf numFmtId="0" fontId="2" fillId="0" borderId="33" xfId="3" applyFont="1" applyBorder="1" applyAlignment="1">
      <alignment horizontal="center" vertical="center" wrapText="1"/>
    </xf>
    <xf numFmtId="0" fontId="2" fillId="0" borderId="31" xfId="3" applyFont="1" applyBorder="1" applyAlignment="1">
      <alignment horizontal="center" vertical="center" wrapText="1"/>
    </xf>
    <xf numFmtId="49" fontId="2" fillId="3" borderId="32" xfId="3" quotePrefix="1" applyNumberFormat="1" applyFont="1" applyFill="1" applyBorder="1" applyAlignment="1">
      <alignment horizontal="center" vertical="center" wrapText="1"/>
    </xf>
    <xf numFmtId="0" fontId="2" fillId="0" borderId="14" xfId="7" applyFont="1" applyBorder="1" applyAlignment="1" applyProtection="1">
      <alignment horizontal="center" vertical="center" wrapText="1"/>
      <protection locked="0"/>
    </xf>
    <xf numFmtId="0" fontId="2" fillId="0" borderId="12" xfId="7" applyFont="1" applyBorder="1" applyAlignment="1" applyProtection="1">
      <alignment horizontal="center" vertical="center" wrapText="1"/>
      <protection locked="0"/>
    </xf>
    <xf numFmtId="0" fontId="2" fillId="0" borderId="15" xfId="7" applyFont="1" applyBorder="1" applyAlignment="1" applyProtection="1">
      <alignment horizontal="center" vertical="center" wrapText="1"/>
      <protection locked="0"/>
    </xf>
    <xf numFmtId="0" fontId="4" fillId="0" borderId="39" xfId="7" applyFont="1" applyBorder="1" applyAlignment="1">
      <alignment horizontal="left" vertical="center" wrapText="1" indent="2"/>
    </xf>
    <xf numFmtId="0" fontId="4" fillId="0" borderId="39" xfId="7" applyFont="1" applyBorder="1" applyAlignment="1">
      <alignment horizontal="center" vertical="center" wrapText="1"/>
    </xf>
    <xf numFmtId="0" fontId="4" fillId="0" borderId="40" xfId="7" applyFont="1" applyBorder="1" applyAlignment="1">
      <alignment horizontal="left" vertical="center" wrapText="1" indent="2"/>
    </xf>
    <xf numFmtId="2" fontId="2" fillId="0" borderId="30" xfId="3" applyNumberFormat="1" applyFont="1" applyBorder="1" applyAlignment="1">
      <alignment horizontal="center" vertical="center" wrapText="1"/>
    </xf>
    <xf numFmtId="49" fontId="2" fillId="0" borderId="39" xfId="3" quotePrefix="1" applyNumberFormat="1" applyFont="1" applyBorder="1" applyAlignment="1">
      <alignment horizontal="center" vertical="center" wrapText="1"/>
    </xf>
    <xf numFmtId="2" fontId="2" fillId="0" borderId="42" xfId="3" applyNumberFormat="1" applyFont="1" applyBorder="1" applyAlignment="1">
      <alignment horizontal="center" vertical="center" wrapText="1"/>
    </xf>
    <xf numFmtId="49" fontId="2" fillId="3" borderId="39" xfId="3" quotePrefix="1" applyNumberFormat="1" applyFont="1" applyFill="1" applyBorder="1" applyAlignment="1">
      <alignment horizontal="center" vertical="center" wrapText="1"/>
    </xf>
    <xf numFmtId="2" fontId="2" fillId="0" borderId="28" xfId="3" applyNumberFormat="1" applyFont="1" applyBorder="1" applyAlignment="1">
      <alignment horizontal="center" vertical="center" wrapText="1"/>
    </xf>
    <xf numFmtId="0" fontId="2" fillId="0" borderId="72" xfId="7" applyFont="1" applyBorder="1" applyAlignment="1" applyProtection="1">
      <alignment horizontal="center" vertical="center" wrapText="1"/>
      <protection locked="0"/>
    </xf>
    <xf numFmtId="0" fontId="18" fillId="3" borderId="16" xfId="3" applyFont="1" applyFill="1" applyBorder="1" applyAlignment="1" applyProtection="1">
      <alignment horizontal="center" vertical="center" wrapText="1"/>
      <protection locked="0"/>
    </xf>
    <xf numFmtId="0" fontId="18" fillId="3" borderId="50" xfId="3" applyFont="1" applyFill="1" applyBorder="1" applyAlignment="1" applyProtection="1">
      <alignment horizontal="center" vertical="center" wrapText="1"/>
      <protection locked="0"/>
    </xf>
    <xf numFmtId="0" fontId="4" fillId="0" borderId="30" xfId="7" applyFont="1" applyBorder="1" applyAlignment="1">
      <alignment horizontal="left" vertical="center" wrapText="1" indent="2"/>
    </xf>
    <xf numFmtId="0" fontId="4" fillId="0" borderId="30" xfId="7" applyFont="1" applyBorder="1" applyAlignment="1">
      <alignment horizontal="center" vertical="center" wrapText="1"/>
    </xf>
    <xf numFmtId="0" fontId="4" fillId="0" borderId="27" xfId="7" applyFont="1" applyBorder="1" applyAlignment="1">
      <alignment horizontal="left" vertical="center" wrapText="1" indent="2"/>
    </xf>
    <xf numFmtId="2" fontId="2" fillId="0" borderId="26" xfId="3" applyNumberFormat="1" applyFont="1" applyBorder="1" applyAlignment="1">
      <alignment horizontal="center" vertical="center" wrapText="1"/>
    </xf>
    <xf numFmtId="2" fontId="2" fillId="0" borderId="27" xfId="3" applyNumberFormat="1" applyFont="1" applyBorder="1" applyAlignment="1">
      <alignment horizontal="center" vertical="center" wrapText="1"/>
    </xf>
    <xf numFmtId="0" fontId="2" fillId="0" borderId="70" xfId="7" applyFont="1" applyBorder="1" applyAlignment="1" applyProtection="1">
      <alignment horizontal="center" vertical="center" wrapText="1"/>
      <protection locked="0"/>
    </xf>
    <xf numFmtId="0" fontId="24" fillId="0" borderId="30" xfId="7" applyBorder="1" applyAlignment="1">
      <alignment horizontal="center"/>
    </xf>
    <xf numFmtId="0" fontId="2" fillId="0" borderId="55" xfId="7" applyFont="1" applyBorder="1" applyAlignment="1" applyProtection="1">
      <alignment horizontal="center" vertical="center" wrapText="1"/>
      <protection locked="0"/>
    </xf>
    <xf numFmtId="0" fontId="18" fillId="3" borderId="16" xfId="3" applyFont="1" applyFill="1" applyBorder="1" applyAlignment="1">
      <alignment horizontal="center" vertical="center" wrapText="1"/>
    </xf>
    <xf numFmtId="0" fontId="18" fillId="3" borderId="50" xfId="3" applyFont="1" applyFill="1" applyBorder="1" applyAlignment="1">
      <alignment horizontal="center" vertical="center" wrapText="1"/>
    </xf>
    <xf numFmtId="0" fontId="4" fillId="0" borderId="37" xfId="7" applyFont="1" applyBorder="1" applyAlignment="1">
      <alignment horizontal="left" vertical="center" wrapText="1" indent="2"/>
    </xf>
    <xf numFmtId="0" fontId="4" fillId="0" borderId="37" xfId="7" applyFont="1" applyBorder="1" applyAlignment="1">
      <alignment horizontal="center" vertical="center" wrapText="1"/>
    </xf>
    <xf numFmtId="0" fontId="4" fillId="0" borderId="38" xfId="7" applyFont="1" applyBorder="1" applyAlignment="1">
      <alignment horizontal="left" vertical="center" wrapText="1" indent="2"/>
    </xf>
    <xf numFmtId="0" fontId="2" fillId="0" borderId="37" xfId="3" applyFont="1" applyBorder="1" applyAlignment="1">
      <alignment horizontal="center" vertical="center" wrapText="1"/>
    </xf>
    <xf numFmtId="49" fontId="2" fillId="0" borderId="37" xfId="3" quotePrefix="1" applyNumberFormat="1" applyFont="1" applyBorder="1" applyAlignment="1">
      <alignment horizontal="center" vertical="center" wrapText="1"/>
    </xf>
    <xf numFmtId="0" fontId="2" fillId="0" borderId="36" xfId="3" applyFont="1" applyBorder="1" applyAlignment="1">
      <alignment horizontal="center" vertical="center" wrapText="1"/>
    </xf>
    <xf numFmtId="49" fontId="2" fillId="3" borderId="37" xfId="3" quotePrefix="1" applyNumberFormat="1" applyFont="1" applyFill="1" applyBorder="1" applyAlignment="1">
      <alignment horizontal="center" vertical="center" wrapText="1"/>
    </xf>
    <xf numFmtId="0" fontId="2" fillId="0" borderId="38" xfId="3" applyFont="1" applyBorder="1" applyAlignment="1">
      <alignment horizontal="center" vertical="center" wrapText="1"/>
    </xf>
    <xf numFmtId="0" fontId="2" fillId="0" borderId="72" xfId="7" applyFont="1" applyBorder="1" applyAlignment="1">
      <alignment horizontal="center" vertical="center" wrapText="1"/>
    </xf>
    <xf numFmtId="0" fontId="18" fillId="0" borderId="46" xfId="7" applyFont="1" applyBorder="1" applyAlignment="1">
      <alignment horizontal="center" vertical="center" wrapText="1"/>
    </xf>
    <xf numFmtId="0" fontId="18" fillId="0" borderId="47" xfId="7" applyFont="1" applyBorder="1" applyAlignment="1">
      <alignment horizontal="center" vertical="center" wrapText="1"/>
    </xf>
    <xf numFmtId="0" fontId="7" fillId="0" borderId="43" xfId="7" applyFont="1" applyBorder="1" applyAlignment="1">
      <alignment horizontal="center" vertical="center"/>
    </xf>
    <xf numFmtId="0" fontId="6" fillId="0" borderId="43" xfId="7" applyFont="1" applyBorder="1" applyAlignment="1">
      <alignment horizontal="center" vertical="center"/>
    </xf>
    <xf numFmtId="0" fontId="6" fillId="0" borderId="49" xfId="7" applyFont="1" applyBorder="1" applyAlignment="1">
      <alignment horizontal="center" vertical="center"/>
    </xf>
    <xf numFmtId="2" fontId="9" fillId="0" borderId="48" xfId="3" applyNumberFormat="1" applyFont="1" applyBorder="1" applyAlignment="1">
      <alignment horizontal="center" vertical="center" wrapText="1"/>
    </xf>
    <xf numFmtId="49" fontId="14" fillId="0" borderId="43" xfId="3" quotePrefix="1" applyNumberFormat="1" applyFont="1" applyBorder="1" applyAlignment="1">
      <alignment horizontal="center" vertical="center" wrapText="1"/>
    </xf>
    <xf numFmtId="2" fontId="14" fillId="0" borderId="49" xfId="3" applyNumberFormat="1" applyFont="1" applyBorder="1" applyAlignment="1">
      <alignment horizontal="center" vertical="center" wrapText="1"/>
    </xf>
    <xf numFmtId="49" fontId="14" fillId="3" borderId="43" xfId="3" quotePrefix="1" applyNumberFormat="1" applyFont="1" applyFill="1" applyBorder="1" applyAlignment="1">
      <alignment horizontal="center" vertical="center" wrapText="1"/>
    </xf>
    <xf numFmtId="0" fontId="1" fillId="0" borderId="48" xfId="3" applyBorder="1"/>
    <xf numFmtId="0" fontId="1" fillId="0" borderId="43" xfId="3" applyBorder="1"/>
    <xf numFmtId="0" fontId="1" fillId="0" borderId="49" xfId="3" applyBorder="1"/>
    <xf numFmtId="0" fontId="2" fillId="0" borderId="4" xfId="3" applyFont="1" applyBorder="1" applyAlignment="1">
      <alignment horizontal="center" vertical="center" wrapText="1"/>
    </xf>
    <xf numFmtId="0" fontId="1" fillId="0" borderId="4" xfId="3" applyBorder="1" applyAlignment="1">
      <alignment horizontal="center" vertical="center" wrapText="1"/>
    </xf>
    <xf numFmtId="0" fontId="2" fillId="0" borderId="36" xfId="3" applyFont="1" applyBorder="1" applyAlignment="1">
      <alignment horizontal="left" vertical="center" wrapText="1" indent="1"/>
    </xf>
    <xf numFmtId="0" fontId="2" fillId="0" borderId="37" xfId="3" applyFont="1" applyBorder="1" applyAlignment="1">
      <alignment horizontal="left" vertical="center" wrapText="1" indent="1"/>
    </xf>
    <xf numFmtId="0" fontId="2" fillId="0" borderId="43" xfId="3" applyFont="1" applyBorder="1" applyAlignment="1">
      <alignment horizontal="left" vertical="center" wrapText="1" indent="1"/>
    </xf>
    <xf numFmtId="0" fontId="2" fillId="0" borderId="49" xfId="3" applyFont="1" applyBorder="1" applyAlignment="1">
      <alignment horizontal="left" vertical="center" wrapText="1" indent="1"/>
    </xf>
    <xf numFmtId="0" fontId="2" fillId="0" borderId="0" xfId="3" applyFont="1" applyBorder="1" applyAlignment="1">
      <alignment horizontal="left" vertical="center" wrapText="1"/>
    </xf>
  </cellXfs>
  <cellStyles count="10">
    <cellStyle name="Денежный 2" xfId="8"/>
    <cellStyle name="Денежный 3" xfId="9"/>
    <cellStyle name="Обычный" xfId="0" builtinId="0"/>
    <cellStyle name="Обычный 2" xfId="1"/>
    <cellStyle name="Обычный 2 2" xfId="6"/>
    <cellStyle name="Обычный 3" xfId="2"/>
    <cellStyle name="Обычный 3 2" xfId="3"/>
    <cellStyle name="Обычный 3 3" xfId="7"/>
    <cellStyle name="Обычный 4" xfId="4"/>
    <cellStyle name="Финансовый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219075</xdr:colOff>
      <xdr:row>4</xdr:row>
      <xdr:rowOff>95250</xdr:rowOff>
    </xdr:from>
    <xdr:to>
      <xdr:col>8</xdr:col>
      <xdr:colOff>294217</xdr:colOff>
      <xdr:row>5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514725" y="1009650"/>
          <a:ext cx="75142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u_polevova/Local%20Settings/Temporary%20Internet%20Files/Content.Outlook/I0D6WXUT/obsrepsql46256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AppData/Local/Microsoft/Windows/Temporary%20Internet%20Files/Content.Outlook/JVXSWARQ/&#1060;&#1053;&#1058;&#104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bserverReportInfo_&amp;!()$bbQ"/>
      <sheetName val="Форма №3"/>
      <sheetName val="АЧР"/>
      <sheetName val="График"/>
      <sheetName val="суточная ведомость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B8">
            <v>11754</v>
          </cell>
          <cell r="C8">
            <v>7578</v>
          </cell>
          <cell r="D8">
            <v>12114</v>
          </cell>
          <cell r="E8">
            <v>3816</v>
          </cell>
        </row>
        <row r="9">
          <cell r="B9">
            <v>11988</v>
          </cell>
          <cell r="C9">
            <v>7920</v>
          </cell>
          <cell r="D9">
            <v>12438</v>
          </cell>
          <cell r="E9">
            <v>4230</v>
          </cell>
        </row>
        <row r="10">
          <cell r="B10">
            <v>11880</v>
          </cell>
          <cell r="C10">
            <v>7830</v>
          </cell>
          <cell r="D10">
            <v>12330</v>
          </cell>
          <cell r="E10">
            <v>4248</v>
          </cell>
        </row>
        <row r="11">
          <cell r="B11">
            <v>11808</v>
          </cell>
          <cell r="C11">
            <v>7794</v>
          </cell>
          <cell r="D11">
            <v>12096</v>
          </cell>
          <cell r="E11">
            <v>4122</v>
          </cell>
        </row>
        <row r="12">
          <cell r="B12">
            <v>11556</v>
          </cell>
          <cell r="C12">
            <v>7740</v>
          </cell>
          <cell r="D12">
            <v>12492</v>
          </cell>
          <cell r="E12">
            <v>4392</v>
          </cell>
        </row>
        <row r="13">
          <cell r="B13">
            <v>11664</v>
          </cell>
          <cell r="C13">
            <v>7812</v>
          </cell>
          <cell r="D13">
            <v>12330</v>
          </cell>
          <cell r="E13">
            <v>4176</v>
          </cell>
        </row>
        <row r="14">
          <cell r="B14">
            <v>11520</v>
          </cell>
          <cell r="C14">
            <v>7614</v>
          </cell>
          <cell r="D14">
            <v>12132</v>
          </cell>
          <cell r="E14">
            <v>4176</v>
          </cell>
        </row>
        <row r="15">
          <cell r="B15">
            <v>11790</v>
          </cell>
          <cell r="C15">
            <v>7416</v>
          </cell>
          <cell r="D15">
            <v>11610</v>
          </cell>
          <cell r="E15">
            <v>3816</v>
          </cell>
        </row>
        <row r="16">
          <cell r="B16">
            <v>12978</v>
          </cell>
          <cell r="C16">
            <v>8514</v>
          </cell>
          <cell r="D16">
            <v>12042</v>
          </cell>
          <cell r="E16">
            <v>4572</v>
          </cell>
        </row>
        <row r="17">
          <cell r="B17">
            <v>15228</v>
          </cell>
          <cell r="C17">
            <v>10674</v>
          </cell>
          <cell r="D17">
            <v>12438</v>
          </cell>
          <cell r="E17">
            <v>5220</v>
          </cell>
        </row>
        <row r="18">
          <cell r="B18">
            <v>17064</v>
          </cell>
          <cell r="C18">
            <v>11286</v>
          </cell>
          <cell r="D18">
            <v>12384</v>
          </cell>
          <cell r="E18">
            <v>5112</v>
          </cell>
        </row>
        <row r="19">
          <cell r="B19">
            <v>14634</v>
          </cell>
          <cell r="C19">
            <v>9954</v>
          </cell>
          <cell r="D19">
            <v>12240</v>
          </cell>
          <cell r="E19">
            <v>4788</v>
          </cell>
        </row>
        <row r="20">
          <cell r="B20">
            <v>16542</v>
          </cell>
          <cell r="C20">
            <v>11682</v>
          </cell>
          <cell r="D20">
            <v>12240</v>
          </cell>
          <cell r="E20">
            <v>5238</v>
          </cell>
        </row>
        <row r="21">
          <cell r="B21">
            <v>18108</v>
          </cell>
          <cell r="C21">
            <v>12096</v>
          </cell>
          <cell r="D21">
            <v>12600</v>
          </cell>
          <cell r="E21">
            <v>5490</v>
          </cell>
        </row>
        <row r="22">
          <cell r="B22">
            <v>16092</v>
          </cell>
          <cell r="C22">
            <v>11196</v>
          </cell>
          <cell r="D22">
            <v>12618</v>
          </cell>
          <cell r="E22">
            <v>5652</v>
          </cell>
        </row>
        <row r="23">
          <cell r="B23">
            <v>14220</v>
          </cell>
          <cell r="C23">
            <v>9162</v>
          </cell>
          <cell r="D23">
            <v>12582</v>
          </cell>
          <cell r="E23">
            <v>4662</v>
          </cell>
        </row>
        <row r="24">
          <cell r="B24">
            <v>12420</v>
          </cell>
          <cell r="C24">
            <v>8244</v>
          </cell>
          <cell r="D24">
            <v>12492</v>
          </cell>
          <cell r="E24">
            <v>4284</v>
          </cell>
        </row>
        <row r="25">
          <cell r="B25">
            <v>13770</v>
          </cell>
          <cell r="C25">
            <v>9432</v>
          </cell>
          <cell r="D25">
            <v>12978</v>
          </cell>
          <cell r="E25">
            <v>4770</v>
          </cell>
        </row>
        <row r="26">
          <cell r="B26">
            <v>13392</v>
          </cell>
          <cell r="C26">
            <v>8874</v>
          </cell>
          <cell r="D26">
            <v>12762</v>
          </cell>
          <cell r="E26">
            <v>4482</v>
          </cell>
        </row>
        <row r="27">
          <cell r="B27">
            <v>12294</v>
          </cell>
          <cell r="C27">
            <v>8460</v>
          </cell>
          <cell r="D27">
            <v>12366</v>
          </cell>
          <cell r="E27">
            <v>4068</v>
          </cell>
        </row>
        <row r="28">
          <cell r="B28">
            <v>13680</v>
          </cell>
          <cell r="C28">
            <v>9540</v>
          </cell>
          <cell r="D28">
            <v>12672</v>
          </cell>
          <cell r="E28">
            <v>4482</v>
          </cell>
        </row>
        <row r="29">
          <cell r="B29">
            <v>14148</v>
          </cell>
          <cell r="C29">
            <v>10026</v>
          </cell>
          <cell r="D29">
            <v>12996</v>
          </cell>
          <cell r="E29">
            <v>4950</v>
          </cell>
        </row>
        <row r="30">
          <cell r="B30">
            <v>13176</v>
          </cell>
          <cell r="C30">
            <v>8928</v>
          </cell>
          <cell r="D30">
            <v>12492</v>
          </cell>
          <cell r="E30">
            <v>4392</v>
          </cell>
        </row>
        <row r="31">
          <cell r="B31">
            <v>12024</v>
          </cell>
          <cell r="C31">
            <v>7578</v>
          </cell>
          <cell r="D31">
            <v>12060</v>
          </cell>
          <cell r="E31">
            <v>3528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bserverReportInfo_&amp;!()$bbQ"/>
      <sheetName val="Форма №3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58"/>
  <sheetViews>
    <sheetView view="pageBreakPreview" zoomScaleNormal="100" zoomScaleSheetLayoutView="100" workbookViewId="0">
      <selection activeCell="H27" sqref="H27"/>
    </sheetView>
  </sheetViews>
  <sheetFormatPr defaultRowHeight="15.75"/>
  <cols>
    <col min="1" max="1" width="4.125" customWidth="1"/>
    <col min="2" max="2" width="4" customWidth="1"/>
    <col min="3" max="3" width="6.5" customWidth="1"/>
    <col min="4" max="4" width="10.875" customWidth="1"/>
    <col min="5" max="7" width="5.125" customWidth="1"/>
    <col min="8" max="8" width="7.5" customWidth="1"/>
    <col min="9" max="80" width="5.5" customWidth="1"/>
  </cols>
  <sheetData>
    <row r="1" spans="1:80" ht="21" customHeight="1">
      <c r="A1" s="142" t="s">
        <v>80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</row>
    <row r="2" spans="1:80" ht="14.25" customHeight="1" thickBo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</row>
    <row r="3" spans="1:80" ht="14.25" customHeight="1" thickBot="1">
      <c r="A3" s="216" t="s">
        <v>8</v>
      </c>
      <c r="B3" s="220"/>
      <c r="C3" s="227"/>
      <c r="D3" s="221"/>
      <c r="E3" s="220" t="s">
        <v>0</v>
      </c>
      <c r="F3" s="221"/>
      <c r="G3" s="227" t="s">
        <v>14</v>
      </c>
      <c r="H3" s="221"/>
      <c r="I3" s="210" t="s">
        <v>60</v>
      </c>
      <c r="J3" s="211"/>
      <c r="K3" s="212"/>
      <c r="L3" s="210" t="s">
        <v>61</v>
      </c>
      <c r="M3" s="211"/>
      <c r="N3" s="212"/>
      <c r="O3" s="210" t="s">
        <v>62</v>
      </c>
      <c r="P3" s="211"/>
      <c r="Q3" s="212"/>
      <c r="R3" s="210" t="s">
        <v>46</v>
      </c>
      <c r="S3" s="211"/>
      <c r="T3" s="212"/>
      <c r="U3" s="210" t="s">
        <v>63</v>
      </c>
      <c r="V3" s="211"/>
      <c r="W3" s="212"/>
      <c r="X3" s="210" t="s">
        <v>64</v>
      </c>
      <c r="Y3" s="211"/>
      <c r="Z3" s="212"/>
      <c r="AA3" s="210" t="s">
        <v>65</v>
      </c>
      <c r="AB3" s="211"/>
      <c r="AC3" s="212"/>
      <c r="AD3" s="210" t="s">
        <v>66</v>
      </c>
      <c r="AE3" s="211"/>
      <c r="AF3" s="212"/>
      <c r="AG3" s="210" t="s">
        <v>67</v>
      </c>
      <c r="AH3" s="211"/>
      <c r="AI3" s="212"/>
      <c r="AJ3" s="210" t="s">
        <v>47</v>
      </c>
      <c r="AK3" s="211"/>
      <c r="AL3" s="212"/>
      <c r="AM3" s="210" t="s">
        <v>68</v>
      </c>
      <c r="AN3" s="211"/>
      <c r="AO3" s="212"/>
      <c r="AP3" s="210" t="s">
        <v>57</v>
      </c>
      <c r="AQ3" s="211"/>
      <c r="AR3" s="212"/>
      <c r="AS3" s="210" t="s">
        <v>69</v>
      </c>
      <c r="AT3" s="211"/>
      <c r="AU3" s="212"/>
      <c r="AV3" s="210" t="s">
        <v>70</v>
      </c>
      <c r="AW3" s="211"/>
      <c r="AX3" s="212"/>
      <c r="AY3" s="210" t="s">
        <v>71</v>
      </c>
      <c r="AZ3" s="211"/>
      <c r="BA3" s="212"/>
      <c r="BB3" s="210" t="s">
        <v>72</v>
      </c>
      <c r="BC3" s="211"/>
      <c r="BD3" s="212"/>
      <c r="BE3" s="210" t="s">
        <v>73</v>
      </c>
      <c r="BF3" s="211"/>
      <c r="BG3" s="212"/>
      <c r="BH3" s="210" t="s">
        <v>74</v>
      </c>
      <c r="BI3" s="211"/>
      <c r="BJ3" s="212"/>
      <c r="BK3" s="210" t="s">
        <v>75</v>
      </c>
      <c r="BL3" s="211"/>
      <c r="BM3" s="212"/>
      <c r="BN3" s="210" t="s">
        <v>76</v>
      </c>
      <c r="BO3" s="211"/>
      <c r="BP3" s="212"/>
      <c r="BQ3" s="210" t="s">
        <v>77</v>
      </c>
      <c r="BR3" s="211"/>
      <c r="BS3" s="212"/>
      <c r="BT3" s="210" t="s">
        <v>78</v>
      </c>
      <c r="BU3" s="211"/>
      <c r="BV3" s="212"/>
      <c r="BW3" s="210" t="s">
        <v>58</v>
      </c>
      <c r="BX3" s="211"/>
      <c r="BY3" s="212"/>
      <c r="BZ3" s="210" t="s">
        <v>79</v>
      </c>
      <c r="CA3" s="211"/>
      <c r="CB3" s="212"/>
    </row>
    <row r="4" spans="1:80" ht="14.25" customHeight="1">
      <c r="A4" s="217"/>
      <c r="B4" s="228"/>
      <c r="C4" s="229"/>
      <c r="D4" s="230"/>
      <c r="E4" s="228"/>
      <c r="F4" s="230"/>
      <c r="G4" s="229"/>
      <c r="H4" s="230"/>
      <c r="I4" s="5" t="s">
        <v>1</v>
      </c>
      <c r="J4" s="6" t="s">
        <v>29</v>
      </c>
      <c r="K4" s="7" t="s">
        <v>3</v>
      </c>
      <c r="L4" s="5" t="s">
        <v>1</v>
      </c>
      <c r="M4" s="6" t="s">
        <v>29</v>
      </c>
      <c r="N4" s="7" t="s">
        <v>3</v>
      </c>
      <c r="O4" s="5" t="s">
        <v>1</v>
      </c>
      <c r="P4" s="6" t="s">
        <v>29</v>
      </c>
      <c r="Q4" s="7" t="s">
        <v>3</v>
      </c>
      <c r="R4" s="5" t="s">
        <v>1</v>
      </c>
      <c r="S4" s="6" t="s">
        <v>29</v>
      </c>
      <c r="T4" s="7" t="s">
        <v>3</v>
      </c>
      <c r="U4" s="5" t="s">
        <v>1</v>
      </c>
      <c r="V4" s="6" t="s">
        <v>29</v>
      </c>
      <c r="W4" s="7" t="s">
        <v>3</v>
      </c>
      <c r="X4" s="5" t="s">
        <v>1</v>
      </c>
      <c r="Y4" s="6" t="s">
        <v>29</v>
      </c>
      <c r="Z4" s="7" t="s">
        <v>3</v>
      </c>
      <c r="AA4" s="5" t="s">
        <v>1</v>
      </c>
      <c r="AB4" s="6" t="s">
        <v>29</v>
      </c>
      <c r="AC4" s="7" t="s">
        <v>3</v>
      </c>
      <c r="AD4" s="5" t="s">
        <v>1</v>
      </c>
      <c r="AE4" s="6" t="s">
        <v>29</v>
      </c>
      <c r="AF4" s="7" t="s">
        <v>3</v>
      </c>
      <c r="AG4" s="5" t="s">
        <v>1</v>
      </c>
      <c r="AH4" s="6" t="s">
        <v>29</v>
      </c>
      <c r="AI4" s="7" t="s">
        <v>3</v>
      </c>
      <c r="AJ4" s="5" t="s">
        <v>1</v>
      </c>
      <c r="AK4" s="6" t="s">
        <v>29</v>
      </c>
      <c r="AL4" s="7" t="s">
        <v>3</v>
      </c>
      <c r="AM4" s="5" t="s">
        <v>1</v>
      </c>
      <c r="AN4" s="6" t="s">
        <v>29</v>
      </c>
      <c r="AO4" s="7" t="s">
        <v>3</v>
      </c>
      <c r="AP4" s="5" t="s">
        <v>1</v>
      </c>
      <c r="AQ4" s="6" t="s">
        <v>29</v>
      </c>
      <c r="AR4" s="7" t="s">
        <v>3</v>
      </c>
      <c r="AS4" s="5" t="s">
        <v>1</v>
      </c>
      <c r="AT4" s="6" t="s">
        <v>29</v>
      </c>
      <c r="AU4" s="7" t="s">
        <v>3</v>
      </c>
      <c r="AV4" s="5" t="s">
        <v>1</v>
      </c>
      <c r="AW4" s="6" t="s">
        <v>29</v>
      </c>
      <c r="AX4" s="7" t="s">
        <v>3</v>
      </c>
      <c r="AY4" s="5" t="s">
        <v>1</v>
      </c>
      <c r="AZ4" s="6" t="s">
        <v>29</v>
      </c>
      <c r="BA4" s="7" t="s">
        <v>3</v>
      </c>
      <c r="BB4" s="5" t="s">
        <v>1</v>
      </c>
      <c r="BC4" s="6" t="s">
        <v>29</v>
      </c>
      <c r="BD4" s="7" t="s">
        <v>3</v>
      </c>
      <c r="BE4" s="5" t="s">
        <v>1</v>
      </c>
      <c r="BF4" s="6" t="s">
        <v>29</v>
      </c>
      <c r="BG4" s="7" t="s">
        <v>3</v>
      </c>
      <c r="BH4" s="5" t="s">
        <v>1</v>
      </c>
      <c r="BI4" s="6" t="s">
        <v>29</v>
      </c>
      <c r="BJ4" s="7" t="s">
        <v>3</v>
      </c>
      <c r="BK4" s="5" t="s">
        <v>1</v>
      </c>
      <c r="BL4" s="6" t="s">
        <v>29</v>
      </c>
      <c r="BM4" s="7" t="s">
        <v>3</v>
      </c>
      <c r="BN4" s="5" t="s">
        <v>1</v>
      </c>
      <c r="BO4" s="6" t="s">
        <v>29</v>
      </c>
      <c r="BP4" s="7" t="s">
        <v>3</v>
      </c>
      <c r="BQ4" s="5" t="s">
        <v>1</v>
      </c>
      <c r="BR4" s="6" t="s">
        <v>29</v>
      </c>
      <c r="BS4" s="7" t="s">
        <v>3</v>
      </c>
      <c r="BT4" s="5" t="s">
        <v>1</v>
      </c>
      <c r="BU4" s="6" t="s">
        <v>29</v>
      </c>
      <c r="BV4" s="7" t="s">
        <v>3</v>
      </c>
      <c r="BW4" s="5" t="s">
        <v>1</v>
      </c>
      <c r="BX4" s="6" t="s">
        <v>29</v>
      </c>
      <c r="BY4" s="7" t="s">
        <v>3</v>
      </c>
      <c r="BZ4" s="5" t="s">
        <v>1</v>
      </c>
      <c r="CA4" s="6" t="s">
        <v>29</v>
      </c>
      <c r="CB4" s="7" t="s">
        <v>3</v>
      </c>
    </row>
    <row r="5" spans="1:80" ht="14.25" customHeight="1" thickBot="1">
      <c r="A5" s="217"/>
      <c r="B5" s="222"/>
      <c r="C5" s="231"/>
      <c r="D5" s="223"/>
      <c r="E5" s="222"/>
      <c r="F5" s="223"/>
      <c r="G5" s="231"/>
      <c r="H5" s="223"/>
      <c r="I5" s="8" t="s">
        <v>26</v>
      </c>
      <c r="J5" s="9" t="s">
        <v>2</v>
      </c>
      <c r="K5" s="10" t="s">
        <v>27</v>
      </c>
      <c r="L5" s="8" t="s">
        <v>26</v>
      </c>
      <c r="M5" s="9" t="s">
        <v>2</v>
      </c>
      <c r="N5" s="10" t="s">
        <v>27</v>
      </c>
      <c r="O5" s="8" t="s">
        <v>26</v>
      </c>
      <c r="P5" s="9" t="s">
        <v>2</v>
      </c>
      <c r="Q5" s="10" t="s">
        <v>27</v>
      </c>
      <c r="R5" s="8" t="s">
        <v>26</v>
      </c>
      <c r="S5" s="9" t="s">
        <v>2</v>
      </c>
      <c r="T5" s="10" t="s">
        <v>27</v>
      </c>
      <c r="U5" s="8" t="s">
        <v>26</v>
      </c>
      <c r="V5" s="9" t="s">
        <v>2</v>
      </c>
      <c r="W5" s="10" t="s">
        <v>27</v>
      </c>
      <c r="X5" s="8" t="s">
        <v>26</v>
      </c>
      <c r="Y5" s="9" t="s">
        <v>2</v>
      </c>
      <c r="Z5" s="10" t="s">
        <v>27</v>
      </c>
      <c r="AA5" s="8" t="s">
        <v>26</v>
      </c>
      <c r="AB5" s="9" t="s">
        <v>2</v>
      </c>
      <c r="AC5" s="10" t="s">
        <v>27</v>
      </c>
      <c r="AD5" s="8" t="s">
        <v>26</v>
      </c>
      <c r="AE5" s="9" t="s">
        <v>2</v>
      </c>
      <c r="AF5" s="10" t="s">
        <v>27</v>
      </c>
      <c r="AG5" s="8" t="s">
        <v>26</v>
      </c>
      <c r="AH5" s="9" t="s">
        <v>2</v>
      </c>
      <c r="AI5" s="10" t="s">
        <v>27</v>
      </c>
      <c r="AJ5" s="8" t="s">
        <v>26</v>
      </c>
      <c r="AK5" s="9" t="s">
        <v>2</v>
      </c>
      <c r="AL5" s="10" t="s">
        <v>27</v>
      </c>
      <c r="AM5" s="8" t="s">
        <v>26</v>
      </c>
      <c r="AN5" s="9" t="s">
        <v>2</v>
      </c>
      <c r="AO5" s="10" t="s">
        <v>27</v>
      </c>
      <c r="AP5" s="8" t="s">
        <v>26</v>
      </c>
      <c r="AQ5" s="9" t="s">
        <v>2</v>
      </c>
      <c r="AR5" s="10" t="s">
        <v>27</v>
      </c>
      <c r="AS5" s="8" t="s">
        <v>26</v>
      </c>
      <c r="AT5" s="9" t="s">
        <v>2</v>
      </c>
      <c r="AU5" s="10" t="s">
        <v>27</v>
      </c>
      <c r="AV5" s="8" t="s">
        <v>26</v>
      </c>
      <c r="AW5" s="9" t="s">
        <v>2</v>
      </c>
      <c r="AX5" s="10" t="s">
        <v>27</v>
      </c>
      <c r="AY5" s="8" t="s">
        <v>26</v>
      </c>
      <c r="AZ5" s="9" t="s">
        <v>2</v>
      </c>
      <c r="BA5" s="10" t="s">
        <v>27</v>
      </c>
      <c r="BB5" s="8" t="s">
        <v>26</v>
      </c>
      <c r="BC5" s="9" t="s">
        <v>2</v>
      </c>
      <c r="BD5" s="10" t="s">
        <v>27</v>
      </c>
      <c r="BE5" s="8" t="s">
        <v>26</v>
      </c>
      <c r="BF5" s="9" t="s">
        <v>2</v>
      </c>
      <c r="BG5" s="10" t="s">
        <v>27</v>
      </c>
      <c r="BH5" s="8" t="s">
        <v>26</v>
      </c>
      <c r="BI5" s="9" t="s">
        <v>2</v>
      </c>
      <c r="BJ5" s="10" t="s">
        <v>27</v>
      </c>
      <c r="BK5" s="8" t="s">
        <v>26</v>
      </c>
      <c r="BL5" s="9" t="s">
        <v>2</v>
      </c>
      <c r="BM5" s="10" t="s">
        <v>27</v>
      </c>
      <c r="BN5" s="8" t="s">
        <v>26</v>
      </c>
      <c r="BO5" s="9" t="s">
        <v>2</v>
      </c>
      <c r="BP5" s="10" t="s">
        <v>27</v>
      </c>
      <c r="BQ5" s="8" t="s">
        <v>26</v>
      </c>
      <c r="BR5" s="9" t="s">
        <v>2</v>
      </c>
      <c r="BS5" s="10" t="s">
        <v>27</v>
      </c>
      <c r="BT5" s="8" t="s">
        <v>26</v>
      </c>
      <c r="BU5" s="9" t="s">
        <v>2</v>
      </c>
      <c r="BV5" s="10" t="s">
        <v>27</v>
      </c>
      <c r="BW5" s="8" t="s">
        <v>26</v>
      </c>
      <c r="BX5" s="9" t="s">
        <v>2</v>
      </c>
      <c r="BY5" s="10" t="s">
        <v>27</v>
      </c>
      <c r="BZ5" s="8" t="s">
        <v>26</v>
      </c>
      <c r="CA5" s="9" t="s">
        <v>2</v>
      </c>
      <c r="CB5" s="10" t="s">
        <v>27</v>
      </c>
    </row>
    <row r="6" spans="1:80" ht="14.25" customHeight="1">
      <c r="A6" s="217"/>
      <c r="B6" s="216" t="s">
        <v>4</v>
      </c>
      <c r="C6" s="57"/>
      <c r="D6" s="1" t="s">
        <v>7</v>
      </c>
      <c r="E6" s="232"/>
      <c r="F6" s="233"/>
      <c r="G6" s="51" t="s">
        <v>22</v>
      </c>
      <c r="H6" s="87">
        <v>4.0050000000000002E-2</v>
      </c>
      <c r="I6" s="14"/>
      <c r="J6" s="12"/>
      <c r="K6" s="15"/>
      <c r="L6" s="11"/>
      <c r="M6" s="12"/>
      <c r="N6" s="13"/>
      <c r="O6" s="14"/>
      <c r="P6" s="12"/>
      <c r="Q6" s="15"/>
      <c r="R6" s="14"/>
      <c r="S6" s="13"/>
      <c r="T6" s="15"/>
      <c r="U6" s="14"/>
      <c r="V6" s="12"/>
      <c r="W6" s="15"/>
      <c r="X6" s="11"/>
      <c r="Y6" s="12"/>
      <c r="Z6" s="13"/>
      <c r="AA6" s="14"/>
      <c r="AB6" s="12"/>
      <c r="AC6" s="15"/>
      <c r="AD6" s="14"/>
      <c r="AE6" s="13"/>
      <c r="AF6" s="15"/>
      <c r="AG6" s="14"/>
      <c r="AH6" s="12"/>
      <c r="AI6" s="15"/>
      <c r="AJ6" s="11"/>
      <c r="AK6" s="12"/>
      <c r="AL6" s="13"/>
      <c r="AM6" s="14"/>
      <c r="AN6" s="12"/>
      <c r="AO6" s="15"/>
      <c r="AP6" s="14"/>
      <c r="AQ6" s="13"/>
      <c r="AR6" s="15"/>
      <c r="AS6" s="14"/>
      <c r="AT6" s="12"/>
      <c r="AU6" s="15"/>
      <c r="AV6" s="11"/>
      <c r="AW6" s="12"/>
      <c r="AX6" s="13"/>
      <c r="AY6" s="14"/>
      <c r="AZ6" s="12"/>
      <c r="BA6" s="15"/>
      <c r="BB6" s="14"/>
      <c r="BC6" s="13"/>
      <c r="BD6" s="15"/>
      <c r="BE6" s="14"/>
      <c r="BF6" s="12"/>
      <c r="BG6" s="15"/>
      <c r="BH6" s="11"/>
      <c r="BI6" s="12"/>
      <c r="BJ6" s="13"/>
      <c r="BK6" s="14"/>
      <c r="BL6" s="12"/>
      <c r="BM6" s="15"/>
      <c r="BN6" s="14"/>
      <c r="BO6" s="13"/>
      <c r="BP6" s="15"/>
      <c r="BQ6" s="14"/>
      <c r="BR6" s="12"/>
      <c r="BS6" s="15"/>
      <c r="BT6" s="11"/>
      <c r="BU6" s="12"/>
      <c r="BV6" s="13"/>
      <c r="BW6" s="14"/>
      <c r="BX6" s="12"/>
      <c r="BY6" s="15"/>
      <c r="BZ6" s="14"/>
      <c r="CA6" s="13"/>
      <c r="CB6" s="15"/>
    </row>
    <row r="7" spans="1:80" ht="14.25" customHeight="1">
      <c r="A7" s="217"/>
      <c r="B7" s="217"/>
      <c r="C7" s="58" t="s">
        <v>33</v>
      </c>
      <c r="D7" s="2" t="s">
        <v>36</v>
      </c>
      <c r="E7" s="234" t="s">
        <v>42</v>
      </c>
      <c r="F7" s="206"/>
      <c r="G7" s="52" t="s">
        <v>23</v>
      </c>
      <c r="H7" s="88">
        <v>0.14399999999999999</v>
      </c>
      <c r="I7" s="126">
        <f>J7/(SQRT(3)*6.2)*1000*I35</f>
        <v>251.741412048462</v>
      </c>
      <c r="J7" s="127">
        <v>3.1920000000000002</v>
      </c>
      <c r="K7" s="127">
        <v>2.004</v>
      </c>
      <c r="L7" s="126">
        <f>M7/(SQRT(3)*6.2)*1000*L35</f>
        <v>266.17828638156209</v>
      </c>
      <c r="M7" s="127">
        <v>3.36</v>
      </c>
      <c r="N7" s="127">
        <v>2.0760000000000001</v>
      </c>
      <c r="O7" s="126">
        <f>P7/(SQRT(3)*6.2)*1000*O35</f>
        <v>275.98620562890488</v>
      </c>
      <c r="P7" s="127">
        <v>3.4319999999999999</v>
      </c>
      <c r="Q7" s="127">
        <v>2.004</v>
      </c>
      <c r="R7" s="126">
        <f>S7/(SQRT(3)*6.2)*1000*R35</f>
        <v>242.45289930089658</v>
      </c>
      <c r="S7" s="127">
        <v>3.0960000000000001</v>
      </c>
      <c r="T7" s="127">
        <v>1.992</v>
      </c>
      <c r="U7" s="126">
        <f>V7/(SQRT(3)*6.2)*1000*U35</f>
        <v>232.73013422788048</v>
      </c>
      <c r="V7" s="127">
        <v>3</v>
      </c>
      <c r="W7" s="127">
        <v>1.992</v>
      </c>
      <c r="X7" s="126">
        <f>Y7/(SQRT(3)*6.2)*1000*X35</f>
        <v>236.87412394293557</v>
      </c>
      <c r="Y7" s="127">
        <v>3.024</v>
      </c>
      <c r="Z7" s="127">
        <v>1.944</v>
      </c>
      <c r="AA7" s="126">
        <f>AB7/(SQRT(3)*6.2)*1000*AA35</f>
        <v>246.7097990268426</v>
      </c>
      <c r="AB7" s="127">
        <v>3.0960000000000001</v>
      </c>
      <c r="AC7" s="127">
        <v>1.8720000000000001</v>
      </c>
      <c r="AD7" s="126">
        <f>AE7/(SQRT(3)*6.1)*1000*AD35</f>
        <v>267.26188007947678</v>
      </c>
      <c r="AE7" s="127">
        <v>3.2280000000000002</v>
      </c>
      <c r="AF7" s="127">
        <v>1.788</v>
      </c>
      <c r="AG7" s="126">
        <f>AH7/(SQRT(3)*6.1)*1000*AG35</f>
        <v>373.22259540678942</v>
      </c>
      <c r="AH7" s="127">
        <v>4.524</v>
      </c>
      <c r="AI7" s="127">
        <v>2.544</v>
      </c>
      <c r="AJ7" s="126">
        <f>AK7/(SQRT(3)*6.1)*1000*AJ35</f>
        <v>555.06721702369032</v>
      </c>
      <c r="AK7" s="127">
        <v>6.7560000000000002</v>
      </c>
      <c r="AL7" s="127">
        <v>3.8639999999999999</v>
      </c>
      <c r="AM7" s="126">
        <f>AN7/(SQRT(3)*6.1)*1000*AM35</f>
        <v>559.17758977187987</v>
      </c>
      <c r="AN7" s="127">
        <v>6.7919999999999998</v>
      </c>
      <c r="AO7" s="127">
        <v>3.8519999999999999</v>
      </c>
      <c r="AP7" s="126">
        <f>AQ7/(SQRT(3)*6.1)*1000*AP35</f>
        <v>412.01704132262233</v>
      </c>
      <c r="AQ7" s="127">
        <v>4.8360000000000003</v>
      </c>
      <c r="AR7" s="127">
        <v>2.34</v>
      </c>
      <c r="AS7" s="126">
        <f>AT7/(SQRT(3)*6.1)*1000*AS35</f>
        <v>374.87268469711904</v>
      </c>
      <c r="AT7" s="127">
        <v>4.5359999999999996</v>
      </c>
      <c r="AU7" s="127">
        <v>2.532</v>
      </c>
      <c r="AV7" s="126">
        <f>AW7/(SQRT(3)*6.2)*1000*AV35</f>
        <v>406.44202061112395</v>
      </c>
      <c r="AW7" s="127">
        <v>4.9800000000000004</v>
      </c>
      <c r="AX7" s="127">
        <v>2.7360000000000002</v>
      </c>
      <c r="AY7" s="126">
        <f>AZ7/(SQRT(3)*6.2)*1000*AY35</f>
        <v>390.23352900488692</v>
      </c>
      <c r="AZ7" s="127">
        <v>4.8479999999999999</v>
      </c>
      <c r="BA7" s="127">
        <v>2.82</v>
      </c>
      <c r="BB7" s="126">
        <f>BC7/(SQRT(3)*6.2)*1000*BB35</f>
        <v>364.64742882373696</v>
      </c>
      <c r="BC7" s="127">
        <v>4.5359999999999996</v>
      </c>
      <c r="BD7" s="127">
        <v>2.6520000000000001</v>
      </c>
      <c r="BE7" s="126">
        <f>BF7/(SQRT(3)*6.2)*1000*BE35</f>
        <v>353.75094471954321</v>
      </c>
      <c r="BF7" s="127">
        <v>4.3079999999999998</v>
      </c>
      <c r="BG7" s="127">
        <v>2.3039999999999998</v>
      </c>
      <c r="BH7" s="126">
        <f>BI7/(SQRT(3)*6.2)*1000*BH35</f>
        <v>362.20586516750211</v>
      </c>
      <c r="BI7" s="127">
        <v>4.3319999999999999</v>
      </c>
      <c r="BJ7" s="127">
        <v>2.1240000000000001</v>
      </c>
      <c r="BK7" s="126">
        <f>BL7/(SQRT(3)*6.2)*1000*BK35</f>
        <v>355.40754428770111</v>
      </c>
      <c r="BL7" s="127">
        <v>4.2480000000000002</v>
      </c>
      <c r="BM7" s="127">
        <v>2.0760000000000001</v>
      </c>
      <c r="BN7" s="126">
        <f>BO7/(SQRT(3)*6.2)*1000*BN35</f>
        <v>371.7605588511351</v>
      </c>
      <c r="BO7" s="127">
        <v>4.4160000000000004</v>
      </c>
      <c r="BP7" s="127">
        <v>2.0880000000000001</v>
      </c>
      <c r="BQ7" s="126">
        <f>BR7/(SQRT(3)*6.2)*1000*BQ35</f>
        <v>358.60397014412717</v>
      </c>
      <c r="BR7" s="127">
        <v>4.2839999999999998</v>
      </c>
      <c r="BS7" s="127">
        <v>2.0880000000000001</v>
      </c>
      <c r="BT7" s="126">
        <f>BU7/(SQRT(3)*6.2)*1000*BT35</f>
        <v>345.02023245598184</v>
      </c>
      <c r="BU7" s="127">
        <v>4.1399999999999997</v>
      </c>
      <c r="BV7" s="127">
        <v>2.0640000000000001</v>
      </c>
      <c r="BW7" s="126">
        <f>BX7/(SQRT(3)*6.2)*1000*BW35</f>
        <v>321.80601009759869</v>
      </c>
      <c r="BX7" s="127">
        <v>3.9</v>
      </c>
      <c r="BY7" s="127">
        <v>2.04</v>
      </c>
      <c r="BZ7" s="126">
        <f>CA7/(SQRT(3)*6.2)*1000*BZ35</f>
        <v>270.29899589160027</v>
      </c>
      <c r="CA7" s="127">
        <v>3.3839999999999999</v>
      </c>
      <c r="CB7" s="127">
        <v>2.028</v>
      </c>
    </row>
    <row r="8" spans="1:80" ht="14.25" customHeight="1" thickBot="1">
      <c r="A8" s="217"/>
      <c r="B8" s="217"/>
      <c r="C8" s="58">
        <v>40</v>
      </c>
      <c r="D8" s="3" t="s">
        <v>36</v>
      </c>
      <c r="E8" s="224" t="s">
        <v>43</v>
      </c>
      <c r="F8" s="226"/>
      <c r="G8" s="32"/>
      <c r="H8" s="33"/>
      <c r="I8" s="126">
        <f>J8/(SQRT(3)*6.3)*1000*I37</f>
        <v>338.97029569544043</v>
      </c>
      <c r="J8" s="127">
        <v>5.04</v>
      </c>
      <c r="K8" s="127">
        <v>0.58799999999999997</v>
      </c>
      <c r="L8" s="126">
        <f>M8/(SQRT(3)*6.3)*1000*L37</f>
        <v>319.78520053317817</v>
      </c>
      <c r="M8" s="128">
        <v>4.8719999999999999</v>
      </c>
      <c r="N8" s="128">
        <v>0.56399999999999995</v>
      </c>
      <c r="O8" s="126">
        <f>P8/(SQRT(3)*6.3)*1000*O37</f>
        <v>314.61178478443395</v>
      </c>
      <c r="P8" s="128">
        <v>4.8239999999999998</v>
      </c>
      <c r="Q8" s="128">
        <v>0.6</v>
      </c>
      <c r="R8" s="126">
        <f>S8/(SQRT(3)*6.3)*1000*R37</f>
        <v>309.98291962889579</v>
      </c>
      <c r="S8" s="128">
        <v>4.8</v>
      </c>
      <c r="T8" s="128">
        <v>0.624</v>
      </c>
      <c r="U8" s="126">
        <f>V8/(SQRT(3)*6.3)*1000*U37</f>
        <v>319.06154884780705</v>
      </c>
      <c r="V8" s="128">
        <v>4.7880000000000003</v>
      </c>
      <c r="W8" s="128">
        <v>0.61199999999999999</v>
      </c>
      <c r="X8" s="126">
        <f>Y8/(SQRT(3)*6.3)*1000*X37</f>
        <v>314.93439550069434</v>
      </c>
      <c r="Y8" s="128">
        <v>4.8600000000000003</v>
      </c>
      <c r="Z8" s="128">
        <v>0.58799999999999997</v>
      </c>
      <c r="AA8" s="126">
        <f>AB8/(SQRT(3)*6.3)*1000*AA37</f>
        <v>333.48172296729109</v>
      </c>
      <c r="AB8" s="128">
        <v>5.016</v>
      </c>
      <c r="AC8" s="128">
        <v>0.6</v>
      </c>
      <c r="AD8" s="126">
        <f>AE8/(SQRT(3)*6.3)*1000*AD37</f>
        <v>342.44385878573911</v>
      </c>
      <c r="AE8" s="128">
        <v>5.1120000000000001</v>
      </c>
      <c r="AF8" s="128">
        <v>0.6</v>
      </c>
      <c r="AG8" s="126">
        <f>AH8/(SQRT(3)*6.3)*1000*AG37</f>
        <v>374.54095542278503</v>
      </c>
      <c r="AH8" s="128">
        <v>5.2560000000000002</v>
      </c>
      <c r="AI8" s="128">
        <v>0.58799999999999997</v>
      </c>
      <c r="AJ8" s="126">
        <f>AK8/(SQRT(3)*6.3)*1000*AJ37</f>
        <v>383.4229668751637</v>
      </c>
      <c r="AK8" s="128">
        <v>5.4480000000000004</v>
      </c>
      <c r="AL8" s="128">
        <v>0.81599999999999995</v>
      </c>
      <c r="AM8" s="126">
        <f>AN8/(SQRT(3)*6.3)*1000*AM37</f>
        <v>387.57373857392957</v>
      </c>
      <c r="AN8" s="128">
        <v>5.4240000000000004</v>
      </c>
      <c r="AO8" s="128">
        <v>0.9</v>
      </c>
      <c r="AP8" s="126">
        <f>AQ8/(SQRT(3)*6.3)*1000*AP37</f>
        <v>392.18852814286856</v>
      </c>
      <c r="AQ8" s="128">
        <v>5.3639999999999999</v>
      </c>
      <c r="AR8" s="128">
        <v>0.73199999999999998</v>
      </c>
      <c r="AS8" s="126">
        <f>AT8/(SQRT(3)*6.3)*1000*AS37</f>
        <v>384.40616837802349</v>
      </c>
      <c r="AT8" s="128">
        <v>5.2560000000000002</v>
      </c>
      <c r="AU8" s="128">
        <v>0.68400000000000005</v>
      </c>
      <c r="AV8" s="126">
        <f>AW8/(SQRT(3)*6.3)*1000*AV37</f>
        <v>381.37086679918599</v>
      </c>
      <c r="AW8" s="128">
        <v>5.3159999999999998</v>
      </c>
      <c r="AX8" s="128">
        <v>0.79200000000000004</v>
      </c>
      <c r="AY8" s="126">
        <f>AZ8/(SQRT(3)*6.3)*1000*AY37</f>
        <v>383.47408458915709</v>
      </c>
      <c r="AZ8" s="128">
        <v>5.3520000000000003</v>
      </c>
      <c r="BA8" s="128">
        <v>0.82799999999999996</v>
      </c>
      <c r="BB8" s="126">
        <f>BC8/(SQRT(3)*6.3)*1000*BB37</f>
        <v>386.28773001619862</v>
      </c>
      <c r="BC8" s="128">
        <v>5.34</v>
      </c>
      <c r="BD8" s="128">
        <v>0.86399999999999999</v>
      </c>
      <c r="BE8" s="126">
        <f>BF8/(SQRT(3)*6.3)*1000*BE37</f>
        <v>383.30199017867147</v>
      </c>
      <c r="BF8" s="128">
        <v>5.34</v>
      </c>
      <c r="BG8" s="128">
        <v>0.85199999999999998</v>
      </c>
      <c r="BH8" s="126">
        <f>BI8/(SQRT(3)*6.3)*1000*BH37</f>
        <v>384.49193372472143</v>
      </c>
      <c r="BI8" s="128">
        <v>5.3159999999999998</v>
      </c>
      <c r="BJ8" s="128">
        <v>0.74399999999999999</v>
      </c>
      <c r="BK8" s="126">
        <f>BL8/(SQRT(3)*6.3)*1000*BK37</f>
        <v>381.54176905414914</v>
      </c>
      <c r="BL8" s="128">
        <v>5.3040000000000003</v>
      </c>
      <c r="BM8" s="128">
        <v>0.74399999999999999</v>
      </c>
      <c r="BN8" s="126">
        <f>BO8/(SQRT(3)*6.2)*1000*BN37</f>
        <v>378.39069621130164</v>
      </c>
      <c r="BO8" s="128">
        <v>5.2679999999999998</v>
      </c>
      <c r="BP8" s="128">
        <v>0.73199999999999998</v>
      </c>
      <c r="BQ8" s="126">
        <f>BR8/(SQRT(3)*6.2)*1000*BQ37</f>
        <v>378.48786372003002</v>
      </c>
      <c r="BR8" s="128">
        <v>5.28</v>
      </c>
      <c r="BS8" s="128">
        <v>0.69599999999999995</v>
      </c>
      <c r="BT8" s="126">
        <f>BU8/(SQRT(3)*6.2)*1000*BT37</f>
        <v>392.26584027163318</v>
      </c>
      <c r="BU8" s="128">
        <v>5.34</v>
      </c>
      <c r="BV8" s="128">
        <v>0.68400000000000005</v>
      </c>
      <c r="BW8" s="126">
        <f>BX8/(SQRT(3)*6.2)*1000*BW37</f>
        <v>393.87348175272632</v>
      </c>
      <c r="BX8" s="128">
        <v>5.4240000000000004</v>
      </c>
      <c r="BY8" s="128">
        <v>0.72</v>
      </c>
      <c r="BZ8" s="126">
        <f>CA8/(SQRT(3)*6.2)*1000*BZ37</f>
        <v>356.81657132952171</v>
      </c>
      <c r="CA8" s="128">
        <v>5.2439999999999998</v>
      </c>
      <c r="CB8" s="128">
        <v>0.74399999999999999</v>
      </c>
    </row>
    <row r="9" spans="1:80" ht="14.25" customHeight="1" thickBot="1">
      <c r="A9" s="217"/>
      <c r="B9" s="217"/>
      <c r="C9" s="50" t="s">
        <v>25</v>
      </c>
      <c r="D9" s="4" t="s">
        <v>12</v>
      </c>
      <c r="E9" s="207"/>
      <c r="F9" s="208"/>
      <c r="G9" s="208"/>
      <c r="H9" s="209"/>
      <c r="I9" s="207"/>
      <c r="J9" s="208"/>
      <c r="K9" s="209"/>
      <c r="L9" s="207"/>
      <c r="M9" s="208"/>
      <c r="N9" s="209"/>
      <c r="O9" s="207"/>
      <c r="P9" s="208"/>
      <c r="Q9" s="209"/>
      <c r="R9" s="207"/>
      <c r="S9" s="208"/>
      <c r="T9" s="209"/>
      <c r="U9" s="207"/>
      <c r="V9" s="208"/>
      <c r="W9" s="209"/>
      <c r="X9" s="207"/>
      <c r="Y9" s="208"/>
      <c r="Z9" s="209"/>
      <c r="AA9" s="207"/>
      <c r="AB9" s="208"/>
      <c r="AC9" s="209"/>
      <c r="AD9" s="207"/>
      <c r="AE9" s="208"/>
      <c r="AF9" s="209"/>
      <c r="AG9" s="207"/>
      <c r="AH9" s="208"/>
      <c r="AI9" s="209"/>
      <c r="AJ9" s="207"/>
      <c r="AK9" s="208"/>
      <c r="AL9" s="209"/>
      <c r="AM9" s="207"/>
      <c r="AN9" s="208"/>
      <c r="AO9" s="209"/>
      <c r="AP9" s="207"/>
      <c r="AQ9" s="208"/>
      <c r="AR9" s="209"/>
      <c r="AS9" s="207"/>
      <c r="AT9" s="208"/>
      <c r="AU9" s="209"/>
      <c r="AV9" s="207"/>
      <c r="AW9" s="208"/>
      <c r="AX9" s="209"/>
      <c r="AY9" s="207"/>
      <c r="AZ9" s="208"/>
      <c r="BA9" s="209"/>
      <c r="BB9" s="207"/>
      <c r="BC9" s="208"/>
      <c r="BD9" s="209"/>
      <c r="BE9" s="207"/>
      <c r="BF9" s="208"/>
      <c r="BG9" s="209"/>
      <c r="BH9" s="207"/>
      <c r="BI9" s="208"/>
      <c r="BJ9" s="209"/>
      <c r="BK9" s="207"/>
      <c r="BL9" s="208"/>
      <c r="BM9" s="209"/>
      <c r="BN9" s="207"/>
      <c r="BO9" s="208"/>
      <c r="BP9" s="209"/>
      <c r="BQ9" s="207"/>
      <c r="BR9" s="208"/>
      <c r="BS9" s="209"/>
      <c r="BT9" s="207"/>
      <c r="BU9" s="208"/>
      <c r="BV9" s="209"/>
      <c r="BW9" s="207"/>
      <c r="BX9" s="208"/>
      <c r="BY9" s="209"/>
      <c r="BZ9" s="207"/>
      <c r="CA9" s="208"/>
      <c r="CB9" s="209"/>
    </row>
    <row r="10" spans="1:80" ht="14.25" customHeight="1">
      <c r="A10" s="217"/>
      <c r="B10" s="217"/>
      <c r="C10" s="57"/>
      <c r="D10" s="1" t="s">
        <v>7</v>
      </c>
      <c r="E10" s="232"/>
      <c r="F10" s="233"/>
      <c r="G10" s="51" t="s">
        <v>22</v>
      </c>
      <c r="H10" s="87">
        <v>4.3200000000000002E-2</v>
      </c>
      <c r="I10" s="14"/>
      <c r="J10" s="12"/>
      <c r="K10" s="15"/>
      <c r="L10" s="11"/>
      <c r="M10" s="12"/>
      <c r="N10" s="13"/>
      <c r="O10" s="14"/>
      <c r="P10" s="12"/>
      <c r="Q10" s="15"/>
      <c r="R10" s="14"/>
      <c r="S10" s="13"/>
      <c r="T10" s="15"/>
      <c r="U10" s="14"/>
      <c r="V10" s="12"/>
      <c r="W10" s="15"/>
      <c r="X10" s="11"/>
      <c r="Y10" s="12"/>
      <c r="Z10" s="13"/>
      <c r="AA10" s="14"/>
      <c r="AB10" s="12"/>
      <c r="AC10" s="15"/>
      <c r="AD10" s="14"/>
      <c r="AE10" s="13"/>
      <c r="AF10" s="15"/>
      <c r="AG10" s="14"/>
      <c r="AH10" s="12"/>
      <c r="AI10" s="15"/>
      <c r="AJ10" s="11"/>
      <c r="AK10" s="12"/>
      <c r="AL10" s="13"/>
      <c r="AM10" s="14"/>
      <c r="AN10" s="12"/>
      <c r="AO10" s="15"/>
      <c r="AP10" s="14"/>
      <c r="AQ10" s="13"/>
      <c r="AR10" s="15"/>
      <c r="AS10" s="14"/>
      <c r="AT10" s="12"/>
      <c r="AU10" s="15"/>
      <c r="AV10" s="11"/>
      <c r="AW10" s="12"/>
      <c r="AX10" s="13"/>
      <c r="AY10" s="14"/>
      <c r="AZ10" s="12"/>
      <c r="BA10" s="15"/>
      <c r="BB10" s="14"/>
      <c r="BC10" s="13"/>
      <c r="BD10" s="15"/>
      <c r="BE10" s="14"/>
      <c r="BF10" s="12"/>
      <c r="BG10" s="15"/>
      <c r="BH10" s="11"/>
      <c r="BI10" s="12"/>
      <c r="BJ10" s="13"/>
      <c r="BK10" s="14"/>
      <c r="BL10" s="12"/>
      <c r="BM10" s="15"/>
      <c r="BN10" s="14"/>
      <c r="BO10" s="13"/>
      <c r="BP10" s="15"/>
      <c r="BQ10" s="14"/>
      <c r="BR10" s="12"/>
      <c r="BS10" s="15"/>
      <c r="BT10" s="11"/>
      <c r="BU10" s="12"/>
      <c r="BV10" s="13"/>
      <c r="BW10" s="14"/>
      <c r="BX10" s="12"/>
      <c r="BY10" s="15"/>
      <c r="BZ10" s="14"/>
      <c r="CA10" s="13"/>
      <c r="CB10" s="15"/>
    </row>
    <row r="11" spans="1:80" ht="14.25" customHeight="1">
      <c r="A11" s="217"/>
      <c r="B11" s="217"/>
      <c r="C11" s="58" t="s">
        <v>34</v>
      </c>
      <c r="D11" s="2" t="s">
        <v>36</v>
      </c>
      <c r="E11" s="234" t="s">
        <v>44</v>
      </c>
      <c r="F11" s="206"/>
      <c r="G11" s="52" t="s">
        <v>23</v>
      </c>
      <c r="H11" s="88">
        <v>0.16800000000000001</v>
      </c>
      <c r="I11" s="126">
        <f>J11/(SQRT(3)*6.1)*1000*I36</f>
        <v>348.58892239671951</v>
      </c>
      <c r="J11" s="129">
        <v>3.7080000000000002</v>
      </c>
      <c r="K11" s="129">
        <v>3.4319999999999999</v>
      </c>
      <c r="L11" s="126">
        <f>M11/(SQRT(3)*6.1)*1000*L36</f>
        <v>352.0097322300054</v>
      </c>
      <c r="M11" s="129">
        <v>3.7440000000000002</v>
      </c>
      <c r="N11" s="129">
        <v>3.6480000000000001</v>
      </c>
      <c r="O11" s="126">
        <f>P11/(SQRT(3)*6.1)*1000*O36</f>
        <v>351.65099231134195</v>
      </c>
      <c r="P11" s="129">
        <v>3.7440000000000002</v>
      </c>
      <c r="Q11" s="129">
        <v>3.6960000000000002</v>
      </c>
      <c r="R11" s="126">
        <f>S11/(SQRT(3)*6.1)*1000*R36</f>
        <v>328.87776429644208</v>
      </c>
      <c r="S11" s="129">
        <v>3.504</v>
      </c>
      <c r="T11" s="129">
        <v>3.528</v>
      </c>
      <c r="U11" s="126">
        <f>V11/(SQRT(3)*6.1)*1000*U36</f>
        <v>342.48796908835169</v>
      </c>
      <c r="V11" s="129">
        <v>3.6480000000000001</v>
      </c>
      <c r="W11" s="129">
        <v>3.444</v>
      </c>
      <c r="X11" s="126">
        <f>Y11/(SQRT(3)*6.1)*1000*X36</f>
        <v>332.62679812287013</v>
      </c>
      <c r="Y11" s="129">
        <v>3.54</v>
      </c>
      <c r="Z11" s="129">
        <v>3.54</v>
      </c>
      <c r="AA11" s="126">
        <f>AB11/(SQRT(3)*6.1)*1000*AA36</f>
        <v>351.8522983322062</v>
      </c>
      <c r="AB11" s="129">
        <v>3.7440000000000002</v>
      </c>
      <c r="AC11" s="129">
        <v>3.552</v>
      </c>
      <c r="AD11" s="126">
        <f>AE11/(SQRT(3)*6.1)*1000*AD36</f>
        <v>322.6159461966659</v>
      </c>
      <c r="AE11" s="129">
        <v>3.4319999999999999</v>
      </c>
      <c r="AF11" s="129">
        <v>3.2040000000000002</v>
      </c>
      <c r="AG11" s="126">
        <f>AH11/(SQRT(3)*6)*1000*AG36</f>
        <v>371.80357791215056</v>
      </c>
      <c r="AH11" s="129">
        <v>3.8879999999999999</v>
      </c>
      <c r="AI11" s="129">
        <v>3.1440000000000001</v>
      </c>
      <c r="AJ11" s="126">
        <f>AK11/(SQRT(3)*6)*1000*AJ36</f>
        <v>282.06466645457431</v>
      </c>
      <c r="AK11" s="129">
        <v>2.964</v>
      </c>
      <c r="AL11" s="129">
        <v>2.472</v>
      </c>
      <c r="AM11" s="126">
        <f>AN11/(SQRT(3)*6.1)*1000*AM36</f>
        <v>295.79915351902201</v>
      </c>
      <c r="AN11" s="129">
        <v>3.1680000000000001</v>
      </c>
      <c r="AO11" s="129">
        <v>2.544</v>
      </c>
      <c r="AP11" s="126">
        <f>AQ11/(SQRT(3)*6.2)*1000*AP36</f>
        <v>439.55451237006054</v>
      </c>
      <c r="AQ11" s="129">
        <v>4.7640000000000002</v>
      </c>
      <c r="AR11" s="129">
        <v>3.6</v>
      </c>
      <c r="AS11" s="126">
        <f>AT11/(SQRT(3)*6.2)*1000*AS36</f>
        <v>438.81087498851622</v>
      </c>
      <c r="AT11" s="129">
        <v>4.7519999999999998</v>
      </c>
      <c r="AU11" s="129">
        <v>3.5880000000000001</v>
      </c>
      <c r="AV11" s="126">
        <f>AW11/(SQRT(3)*6.1)*1000*AV36</f>
        <v>438.11511861513009</v>
      </c>
      <c r="AW11" s="129">
        <v>4.68</v>
      </c>
      <c r="AX11" s="129">
        <v>3.72</v>
      </c>
      <c r="AY11" s="126">
        <f>AZ11/(SQRT(3)*6.1)*1000*AY36</f>
        <v>437.7430450414094</v>
      </c>
      <c r="AZ11" s="129">
        <v>4.68</v>
      </c>
      <c r="BA11" s="129">
        <v>3.7320000000000002</v>
      </c>
      <c r="BB11" s="126">
        <f>BC11/(SQRT(3)*6.1)*1000*BB36</f>
        <v>413.71921453253094</v>
      </c>
      <c r="BC11" s="129">
        <v>4.4279999999999999</v>
      </c>
      <c r="BD11" s="129">
        <v>3.444</v>
      </c>
      <c r="BE11" s="126">
        <f>BF11/(SQRT(3)*6.1)*1000*BE36</f>
        <v>358.90719598604181</v>
      </c>
      <c r="BF11" s="129">
        <v>3.84</v>
      </c>
      <c r="BG11" s="129">
        <v>3.048</v>
      </c>
      <c r="BH11" s="126">
        <f>BI11/(SQRT(3)*6.1)*1000*BH36</f>
        <v>390.30852477376391</v>
      </c>
      <c r="BI11" s="129">
        <v>4.1639999999999997</v>
      </c>
      <c r="BJ11" s="129">
        <v>3.24</v>
      </c>
      <c r="BK11" s="126">
        <f>BL11/(SQRT(3)*6.1)*1000*BK36</f>
        <v>357.67351718831071</v>
      </c>
      <c r="BL11" s="129">
        <v>3.8159999999999998</v>
      </c>
      <c r="BM11" s="129">
        <v>3.012</v>
      </c>
      <c r="BN11" s="126">
        <f>BO11/(SQRT(3)*6.1)*1000*BN36</f>
        <v>340.86370394073185</v>
      </c>
      <c r="BO11" s="129">
        <v>3.6360000000000001</v>
      </c>
      <c r="BP11" s="129">
        <v>3</v>
      </c>
      <c r="BQ11" s="126">
        <f>BR11/(SQRT(3)*6.1)*1000*BQ36</f>
        <v>362.58171942289709</v>
      </c>
      <c r="BR11" s="129">
        <v>3.8639999999999999</v>
      </c>
      <c r="BS11" s="129">
        <v>3.2040000000000002</v>
      </c>
      <c r="BT11" s="126">
        <f>BU11/(SQRT(3)*6.1)*1000*BT36</f>
        <v>377.39988448432177</v>
      </c>
      <c r="BU11" s="129">
        <v>4.0199999999999996</v>
      </c>
      <c r="BV11" s="129">
        <v>3.1320000000000001</v>
      </c>
      <c r="BW11" s="126">
        <f>BX11/(SQRT(3)*6.2)*1000*BW36</f>
        <v>398.78465836238098</v>
      </c>
      <c r="BX11" s="129">
        <v>4.32</v>
      </c>
      <c r="BY11" s="129">
        <v>3.468</v>
      </c>
      <c r="BZ11" s="126">
        <f>CA11/(SQRT(3)*6.2)*1000*BZ36</f>
        <v>370.63481021524649</v>
      </c>
      <c r="CA11" s="129">
        <v>4.0199999999999996</v>
      </c>
      <c r="CB11" s="129">
        <v>3.7559999999999998</v>
      </c>
    </row>
    <row r="12" spans="1:80" ht="14.25" customHeight="1" thickBot="1">
      <c r="A12" s="217"/>
      <c r="B12" s="217"/>
      <c r="C12" s="58">
        <v>40</v>
      </c>
      <c r="D12" s="3" t="s">
        <v>36</v>
      </c>
      <c r="E12" s="224" t="s">
        <v>45</v>
      </c>
      <c r="F12" s="226"/>
      <c r="G12" s="32"/>
      <c r="H12" s="33"/>
      <c r="I12" s="141">
        <f>J12/(SQRT(3)*621)*1000*I38</f>
        <v>2.8065399827491735</v>
      </c>
      <c r="J12" s="130">
        <v>3.1572</v>
      </c>
      <c r="K12" s="130">
        <v>0.96720000000000006</v>
      </c>
      <c r="L12" s="126">
        <f>M12/(SQRT(3)*6.2)*1000*L38</f>
        <v>264.77160895490181</v>
      </c>
      <c r="M12" s="131">
        <v>2.9940000000000002</v>
      </c>
      <c r="N12" s="131">
        <v>0.98760000000000003</v>
      </c>
      <c r="O12" s="126">
        <f>P12/(SQRT(3)*6.2)*1000*O38</f>
        <v>256.06384076751607</v>
      </c>
      <c r="P12" s="130">
        <v>2.9148000000000001</v>
      </c>
      <c r="Q12" s="130">
        <v>1.0247999999999999</v>
      </c>
      <c r="R12" s="126">
        <f>S12/(SQRT(3)*6.2)*1000*R38</f>
        <v>249.18731265666312</v>
      </c>
      <c r="S12" s="130">
        <v>2.8416000000000001</v>
      </c>
      <c r="T12" s="130">
        <v>1.0151999999999999</v>
      </c>
      <c r="U12" s="126">
        <f>V12/(SQRT(3)*6.2)*1000*U38</f>
        <v>245.80414007679639</v>
      </c>
      <c r="V12" s="130">
        <v>2.8008000000000002</v>
      </c>
      <c r="W12" s="130">
        <v>0.99359999999999993</v>
      </c>
      <c r="X12" s="126">
        <f>Y12/(SQRT(3)*6.2)*1000*X38</f>
        <v>248.36487132074544</v>
      </c>
      <c r="Y12" s="130">
        <v>2.82</v>
      </c>
      <c r="Z12" s="130">
        <v>0.96840000000000004</v>
      </c>
      <c r="AA12" s="126">
        <f>AB12/(SQRT(3)*6.2)*1000*AA38</f>
        <v>260.96475201624435</v>
      </c>
      <c r="AB12" s="130">
        <v>2.9496000000000002</v>
      </c>
      <c r="AC12" s="130">
        <v>0.96839999999999993</v>
      </c>
      <c r="AD12" s="126">
        <f>AE12/(SQRT(3)*6.2)*1000*AD38</f>
        <v>272.45346066498928</v>
      </c>
      <c r="AE12" s="130">
        <v>3.0683999999999996</v>
      </c>
      <c r="AF12" s="130">
        <v>0.96960000000000002</v>
      </c>
      <c r="AG12" s="126">
        <f>AH12/(SQRT(3)*6.1)*1000*AG38</f>
        <v>400.36952903938061</v>
      </c>
      <c r="AH12" s="130">
        <v>4.4820000000000002</v>
      </c>
      <c r="AI12" s="130">
        <v>1.5695999999999999</v>
      </c>
      <c r="AJ12" s="126">
        <f>AK12/(SQRT(3)*6.1)*1000*AJ38</f>
        <v>438.88906257877193</v>
      </c>
      <c r="AK12" s="130">
        <v>4.9032</v>
      </c>
      <c r="AL12" s="130">
        <v>1.6847999999999999</v>
      </c>
      <c r="AM12" s="126">
        <f>AN12/(SQRT(3)*6.1)*1000*AM38</f>
        <v>433.5556410303418</v>
      </c>
      <c r="AN12" s="130">
        <v>4.8360000000000003</v>
      </c>
      <c r="AO12" s="130">
        <v>1.6368</v>
      </c>
      <c r="AP12" s="126">
        <f>AQ12/(SQRT(3)*6.1)*1000*AP38</f>
        <v>468.1178325140537</v>
      </c>
      <c r="AQ12" s="130">
        <v>5.2463999999999995</v>
      </c>
      <c r="AR12" s="130">
        <v>1.8564000000000001</v>
      </c>
      <c r="AS12" s="126">
        <f>AT12/(SQRT(3)*6.2)*1000*AS38</f>
        <v>459.69810267082204</v>
      </c>
      <c r="AT12" s="130">
        <v>5.226</v>
      </c>
      <c r="AU12" s="130">
        <v>1.8155999999999999</v>
      </c>
      <c r="AV12" s="126">
        <f>AW12/(SQRT(3)*6.2)*1000*AV38</f>
        <v>456.21862215354241</v>
      </c>
      <c r="AW12" s="130">
        <v>5.2032000000000007</v>
      </c>
      <c r="AX12" s="130">
        <v>1.8611999999999997</v>
      </c>
      <c r="AY12" s="126">
        <f>AZ12/(SQRT(3)*6.2)*1000*AY38</f>
        <v>464.92448881689728</v>
      </c>
      <c r="AZ12" s="130">
        <v>5.3087999999999997</v>
      </c>
      <c r="BA12" s="130">
        <v>1.9188000000000003</v>
      </c>
      <c r="BB12" s="126">
        <f>BC12/(SQRT(3)*6.2)*1000*BB38</f>
        <v>439.35989184044121</v>
      </c>
      <c r="BC12" s="130">
        <v>5.0147999999999993</v>
      </c>
      <c r="BD12" s="130">
        <v>1.806</v>
      </c>
      <c r="BE12" s="126">
        <f>BF12/(SQRT(3)*6.2)*1000*BE38</f>
        <v>425.80755290991857</v>
      </c>
      <c r="BF12" s="130">
        <v>4.8719999999999999</v>
      </c>
      <c r="BG12" s="130">
        <v>1.7915999999999999</v>
      </c>
      <c r="BH12" s="126">
        <f>BI12/(SQRT(3)*6.2)*1000*BH38</f>
        <v>417.4057451493693</v>
      </c>
      <c r="BI12" s="130">
        <v>4.7843999999999998</v>
      </c>
      <c r="BJ12" s="130">
        <v>1.7855999999999999</v>
      </c>
      <c r="BK12" s="126">
        <f>BL12/(SQRT(3)*6.2)*1000*BK38</f>
        <v>426.17802574745542</v>
      </c>
      <c r="BL12" s="130">
        <v>4.8743999999999996</v>
      </c>
      <c r="BM12" s="130">
        <v>1.7867999999999999</v>
      </c>
      <c r="BN12" s="126">
        <f>BO12/(SQRT(3)*6.2)*1000*BN38</f>
        <v>425.27565513443477</v>
      </c>
      <c r="BO12" s="130">
        <v>4.8624000000000001</v>
      </c>
      <c r="BP12" s="130">
        <v>1.7771999999999999</v>
      </c>
      <c r="BQ12" s="126">
        <f>BR12/(SQRT(3)*6.3)*1000*BQ38</f>
        <v>415.74345647977253</v>
      </c>
      <c r="BR12" s="130">
        <v>4.8156000000000008</v>
      </c>
      <c r="BS12" s="130">
        <v>1.7147999999999999</v>
      </c>
      <c r="BT12" s="126">
        <f>BU12/(SQRT(3)*6.3)*1000*BT38</f>
        <v>417.62548787623285</v>
      </c>
      <c r="BU12" s="130">
        <v>4.8263999999999996</v>
      </c>
      <c r="BV12" s="130">
        <v>1.6836</v>
      </c>
      <c r="BW12" s="126">
        <f>BX12/(SQRT(3)*6.2)*1000*BW38</f>
        <v>432.13018376561985</v>
      </c>
      <c r="BX12" s="130">
        <v>4.9151999999999996</v>
      </c>
      <c r="BY12" s="130">
        <v>1.716</v>
      </c>
      <c r="BZ12" s="126">
        <f>CA12/(SQRT(3)*6.3)*1000*BZ38</f>
        <v>414.27529825465086</v>
      </c>
      <c r="CA12" s="130">
        <v>4.8120000000000003</v>
      </c>
      <c r="CB12" s="130">
        <v>1.7555999999999998</v>
      </c>
    </row>
    <row r="13" spans="1:80" ht="14.25" customHeight="1" thickBot="1">
      <c r="A13" s="217"/>
      <c r="B13" s="217"/>
      <c r="C13" s="50" t="s">
        <v>35</v>
      </c>
      <c r="D13" s="4" t="s">
        <v>12</v>
      </c>
      <c r="E13" s="207"/>
      <c r="F13" s="208"/>
      <c r="G13" s="208"/>
      <c r="H13" s="209"/>
      <c r="I13" s="207"/>
      <c r="J13" s="208"/>
      <c r="K13" s="209"/>
      <c r="L13" s="207"/>
      <c r="M13" s="208"/>
      <c r="N13" s="209"/>
      <c r="O13" s="207"/>
      <c r="P13" s="208"/>
      <c r="Q13" s="209"/>
      <c r="R13" s="207"/>
      <c r="S13" s="208"/>
      <c r="T13" s="209"/>
      <c r="U13" s="207"/>
      <c r="V13" s="208"/>
      <c r="W13" s="209"/>
      <c r="X13" s="207"/>
      <c r="Y13" s="208"/>
      <c r="Z13" s="209"/>
      <c r="AA13" s="207"/>
      <c r="AB13" s="208"/>
      <c r="AC13" s="209"/>
      <c r="AD13" s="207"/>
      <c r="AE13" s="208"/>
      <c r="AF13" s="209"/>
      <c r="AG13" s="207"/>
      <c r="AH13" s="208"/>
      <c r="AI13" s="209"/>
      <c r="AJ13" s="207"/>
      <c r="AK13" s="208"/>
      <c r="AL13" s="209"/>
      <c r="AM13" s="207"/>
      <c r="AN13" s="208"/>
      <c r="AO13" s="209"/>
      <c r="AP13" s="207"/>
      <c r="AQ13" s="208"/>
      <c r="AR13" s="209"/>
      <c r="AS13" s="207"/>
      <c r="AT13" s="208"/>
      <c r="AU13" s="209"/>
      <c r="AV13" s="207"/>
      <c r="AW13" s="208"/>
      <c r="AX13" s="209"/>
      <c r="AY13" s="207"/>
      <c r="AZ13" s="208"/>
      <c r="BA13" s="209"/>
      <c r="BB13" s="207"/>
      <c r="BC13" s="208"/>
      <c r="BD13" s="209"/>
      <c r="BE13" s="207"/>
      <c r="BF13" s="208"/>
      <c r="BG13" s="209"/>
      <c r="BH13" s="207"/>
      <c r="BI13" s="208"/>
      <c r="BJ13" s="209"/>
      <c r="BK13" s="207"/>
      <c r="BL13" s="208"/>
      <c r="BM13" s="209"/>
      <c r="BN13" s="207"/>
      <c r="BO13" s="208"/>
      <c r="BP13" s="209"/>
      <c r="BQ13" s="207"/>
      <c r="BR13" s="208"/>
      <c r="BS13" s="209"/>
      <c r="BT13" s="207"/>
      <c r="BU13" s="208"/>
      <c r="BV13" s="209"/>
      <c r="BW13" s="207"/>
      <c r="BX13" s="208"/>
      <c r="BY13" s="209"/>
      <c r="BZ13" s="207"/>
      <c r="CA13" s="208"/>
      <c r="CB13" s="209"/>
    </row>
    <row r="14" spans="1:80" ht="14.25" customHeight="1">
      <c r="A14" s="217"/>
      <c r="B14" s="217"/>
      <c r="C14" s="235" t="s">
        <v>6</v>
      </c>
      <c r="D14" s="1" t="s">
        <v>36</v>
      </c>
      <c r="E14" s="232" t="s">
        <v>41</v>
      </c>
      <c r="F14" s="233"/>
      <c r="G14" s="29"/>
      <c r="H14" s="28"/>
      <c r="I14" s="14"/>
      <c r="J14" s="73">
        <f>J15+J16</f>
        <v>15.097199999999999</v>
      </c>
      <c r="K14" s="74">
        <f>K15+K16</f>
        <v>6.991200000000001</v>
      </c>
      <c r="L14" s="11"/>
      <c r="M14" s="73">
        <f>M15+M16</f>
        <v>14.969999999999999</v>
      </c>
      <c r="N14" s="74">
        <f>N15+N16</f>
        <v>7.2756000000000007</v>
      </c>
      <c r="O14" s="14"/>
      <c r="P14" s="73">
        <f>P15+P16</f>
        <v>14.9148</v>
      </c>
      <c r="Q14" s="74">
        <f>Q15+Q16</f>
        <v>7.3248000000000006</v>
      </c>
      <c r="R14" s="14"/>
      <c r="S14" s="73">
        <f>S15+S16</f>
        <v>14.2416</v>
      </c>
      <c r="T14" s="74">
        <f>T15+T16</f>
        <v>7.1592000000000002</v>
      </c>
      <c r="U14" s="14"/>
      <c r="V14" s="73">
        <f>V15+V16</f>
        <v>14.236800000000001</v>
      </c>
      <c r="W14" s="74">
        <f>W15+W16</f>
        <v>7.0415999999999999</v>
      </c>
      <c r="X14" s="11"/>
      <c r="Y14" s="73">
        <f>Y15+Y16</f>
        <v>14.244</v>
      </c>
      <c r="Z14" s="74">
        <f>Z15+Z16</f>
        <v>7.0404</v>
      </c>
      <c r="AA14" s="14"/>
      <c r="AB14" s="73">
        <f>AB15+AB16</f>
        <v>14.8056</v>
      </c>
      <c r="AC14" s="74">
        <f>AC15+AC16</f>
        <v>6.9923999999999999</v>
      </c>
      <c r="AD14" s="14"/>
      <c r="AE14" s="73">
        <f>AE15+AE16</f>
        <v>14.840399999999999</v>
      </c>
      <c r="AF14" s="74">
        <f>AF15+AF16</f>
        <v>6.5616000000000003</v>
      </c>
      <c r="AG14" s="14"/>
      <c r="AH14" s="73">
        <f>AH15+AH16</f>
        <v>18.150000000000002</v>
      </c>
      <c r="AI14" s="74">
        <f>AI15+AI16</f>
        <v>7.8455999999999992</v>
      </c>
      <c r="AJ14" s="11"/>
      <c r="AK14" s="73">
        <f>AK15+AK16</f>
        <v>20.071200000000001</v>
      </c>
      <c r="AL14" s="74">
        <f>AL15+AL16</f>
        <v>8.8368000000000002</v>
      </c>
      <c r="AM14" s="14"/>
      <c r="AN14" s="73">
        <f>AN15+AN16</f>
        <v>20.220000000000002</v>
      </c>
      <c r="AO14" s="74">
        <f>AO15+AO16</f>
        <v>8.9328000000000003</v>
      </c>
      <c r="AP14" s="14"/>
      <c r="AQ14" s="73">
        <f>AQ15+AQ16</f>
        <v>20.2104</v>
      </c>
      <c r="AR14" s="74">
        <f>AR15+AR16</f>
        <v>8.5284000000000013</v>
      </c>
      <c r="AS14" s="14"/>
      <c r="AT14" s="73">
        <f>AT15+AT16</f>
        <v>19.77</v>
      </c>
      <c r="AU14" s="74">
        <f>AU15+AU16</f>
        <v>8.6196000000000002</v>
      </c>
      <c r="AV14" s="11"/>
      <c r="AW14" s="73">
        <f>AW15+AW16</f>
        <v>20.179200000000002</v>
      </c>
      <c r="AX14" s="74">
        <f>AX15+AX16</f>
        <v>9.1092000000000013</v>
      </c>
      <c r="AY14" s="14"/>
      <c r="AZ14" s="73">
        <f>AZ15+AZ16</f>
        <v>20.188800000000001</v>
      </c>
      <c r="BA14" s="74">
        <f>BA15+BA16</f>
        <v>9.2988</v>
      </c>
      <c r="BB14" s="14"/>
      <c r="BC14" s="73">
        <f>BC15+BC16</f>
        <v>19.318799999999996</v>
      </c>
      <c r="BD14" s="74">
        <f>BD15+BD16</f>
        <v>8.766</v>
      </c>
      <c r="BE14" s="14"/>
      <c r="BF14" s="73">
        <f>BF15+BF16</f>
        <v>18.36</v>
      </c>
      <c r="BG14" s="74">
        <f>BG15+BG16</f>
        <v>7.9955999999999996</v>
      </c>
      <c r="BH14" s="11"/>
      <c r="BI14" s="73">
        <f>BI15+BI16</f>
        <v>18.596399999999999</v>
      </c>
      <c r="BJ14" s="74">
        <f>BJ15+BJ16</f>
        <v>7.8936000000000002</v>
      </c>
      <c r="BK14" s="14"/>
      <c r="BL14" s="73">
        <f>BL15+BL16</f>
        <v>18.2424</v>
      </c>
      <c r="BM14" s="74">
        <f>BM15+BM16</f>
        <v>7.6188000000000002</v>
      </c>
      <c r="BN14" s="14"/>
      <c r="BO14" s="73">
        <f>BO15+BO16</f>
        <v>18.182400000000001</v>
      </c>
      <c r="BP14" s="74">
        <f>BP15+BP16</f>
        <v>7.5972</v>
      </c>
      <c r="BQ14" s="14"/>
      <c r="BR14" s="73">
        <f>BR15+BR16</f>
        <v>18.243600000000001</v>
      </c>
      <c r="BS14" s="74">
        <f>BS15+BS16</f>
        <v>7.7027999999999999</v>
      </c>
      <c r="BT14" s="11"/>
      <c r="BU14" s="73">
        <f>BU15+BU16</f>
        <v>18.3264</v>
      </c>
      <c r="BV14" s="74">
        <f>BV15+BV16</f>
        <v>7.5636000000000001</v>
      </c>
      <c r="BW14" s="14"/>
      <c r="BX14" s="73">
        <f>BX15+BX16</f>
        <v>18.559199999999997</v>
      </c>
      <c r="BY14" s="74">
        <f>BY15+BY16</f>
        <v>7.944</v>
      </c>
      <c r="BZ14" s="14"/>
      <c r="CA14" s="73">
        <f>CA15+CA16</f>
        <v>17.46</v>
      </c>
      <c r="CB14" s="74">
        <f>CB15+CB16</f>
        <v>8.2835999999999999</v>
      </c>
    </row>
    <row r="15" spans="1:80" ht="14.25" customHeight="1">
      <c r="A15" s="217"/>
      <c r="B15" s="217"/>
      <c r="C15" s="236"/>
      <c r="D15" s="2" t="s">
        <v>36</v>
      </c>
      <c r="E15" s="234" t="s">
        <v>39</v>
      </c>
      <c r="F15" s="206"/>
      <c r="G15" s="30"/>
      <c r="H15" s="27"/>
      <c r="I15" s="106">
        <f>I7+I8</f>
        <v>590.71170774390248</v>
      </c>
      <c r="J15" s="71">
        <f t="shared" ref="J15:T15" si="0">J7+J8</f>
        <v>8.2319999999999993</v>
      </c>
      <c r="K15" s="72">
        <f t="shared" si="0"/>
        <v>2.5920000000000001</v>
      </c>
      <c r="L15" s="106">
        <f t="shared" si="0"/>
        <v>585.96348691474032</v>
      </c>
      <c r="M15" s="71">
        <f t="shared" si="0"/>
        <v>8.2319999999999993</v>
      </c>
      <c r="N15" s="72">
        <f t="shared" si="0"/>
        <v>2.64</v>
      </c>
      <c r="O15" s="106">
        <f t="shared" si="0"/>
        <v>590.59799041333883</v>
      </c>
      <c r="P15" s="71">
        <f t="shared" si="0"/>
        <v>8.2560000000000002</v>
      </c>
      <c r="Q15" s="72">
        <f t="shared" si="0"/>
        <v>2.6040000000000001</v>
      </c>
      <c r="R15" s="106">
        <f t="shared" si="0"/>
        <v>552.43581892979239</v>
      </c>
      <c r="S15" s="71">
        <f t="shared" si="0"/>
        <v>7.8959999999999999</v>
      </c>
      <c r="T15" s="72">
        <f t="shared" si="0"/>
        <v>2.6160000000000001</v>
      </c>
      <c r="U15" s="106">
        <f t="shared" ref="U15:CB15" si="1">U7+U8</f>
        <v>551.7916830756875</v>
      </c>
      <c r="V15" s="71">
        <f t="shared" si="1"/>
        <v>7.7880000000000003</v>
      </c>
      <c r="W15" s="72">
        <f t="shared" si="1"/>
        <v>2.6040000000000001</v>
      </c>
      <c r="X15" s="106">
        <f t="shared" si="1"/>
        <v>551.80851944362985</v>
      </c>
      <c r="Y15" s="71">
        <f t="shared" si="1"/>
        <v>7.8840000000000003</v>
      </c>
      <c r="Z15" s="72">
        <f t="shared" si="1"/>
        <v>2.532</v>
      </c>
      <c r="AA15" s="106">
        <f t="shared" si="1"/>
        <v>580.19152199413372</v>
      </c>
      <c r="AB15" s="71">
        <f t="shared" si="1"/>
        <v>8.1120000000000001</v>
      </c>
      <c r="AC15" s="72">
        <f t="shared" si="1"/>
        <v>2.472</v>
      </c>
      <c r="AD15" s="106">
        <f t="shared" si="1"/>
        <v>609.70573886521584</v>
      </c>
      <c r="AE15" s="71">
        <f t="shared" si="1"/>
        <v>8.34</v>
      </c>
      <c r="AF15" s="72">
        <f t="shared" si="1"/>
        <v>2.3879999999999999</v>
      </c>
      <c r="AG15" s="106">
        <f t="shared" si="1"/>
        <v>747.76355082957446</v>
      </c>
      <c r="AH15" s="71">
        <f t="shared" si="1"/>
        <v>9.7800000000000011</v>
      </c>
      <c r="AI15" s="72">
        <f t="shared" si="1"/>
        <v>3.1320000000000001</v>
      </c>
      <c r="AJ15" s="106">
        <f t="shared" si="1"/>
        <v>938.49018389885396</v>
      </c>
      <c r="AK15" s="71">
        <f t="shared" si="1"/>
        <v>12.204000000000001</v>
      </c>
      <c r="AL15" s="72">
        <f t="shared" si="1"/>
        <v>4.68</v>
      </c>
      <c r="AM15" s="106">
        <f t="shared" si="1"/>
        <v>946.7513283458095</v>
      </c>
      <c r="AN15" s="71">
        <f t="shared" si="1"/>
        <v>12.216000000000001</v>
      </c>
      <c r="AO15" s="72">
        <f t="shared" si="1"/>
        <v>4.7519999999999998</v>
      </c>
      <c r="AP15" s="106">
        <f t="shared" si="1"/>
        <v>804.20556946549095</v>
      </c>
      <c r="AQ15" s="71">
        <f t="shared" si="1"/>
        <v>10.199999999999999</v>
      </c>
      <c r="AR15" s="72">
        <f t="shared" si="1"/>
        <v>3.0720000000000001</v>
      </c>
      <c r="AS15" s="106">
        <f t="shared" si="1"/>
        <v>759.27885307514248</v>
      </c>
      <c r="AT15" s="71">
        <f t="shared" si="1"/>
        <v>9.7919999999999998</v>
      </c>
      <c r="AU15" s="72">
        <f t="shared" si="1"/>
        <v>3.2160000000000002</v>
      </c>
      <c r="AV15" s="106">
        <f t="shared" si="1"/>
        <v>787.81288741030994</v>
      </c>
      <c r="AW15" s="71">
        <f t="shared" si="1"/>
        <v>10.295999999999999</v>
      </c>
      <c r="AX15" s="72">
        <f t="shared" si="1"/>
        <v>3.5280000000000005</v>
      </c>
      <c r="AY15" s="106">
        <f t="shared" si="1"/>
        <v>773.70761359404401</v>
      </c>
      <c r="AZ15" s="71">
        <f t="shared" si="1"/>
        <v>10.199999999999999</v>
      </c>
      <c r="BA15" s="72">
        <f t="shared" si="1"/>
        <v>3.6479999999999997</v>
      </c>
      <c r="BB15" s="106">
        <f t="shared" si="1"/>
        <v>750.93515883993564</v>
      </c>
      <c r="BC15" s="71">
        <f t="shared" si="1"/>
        <v>9.8759999999999994</v>
      </c>
      <c r="BD15" s="72">
        <f t="shared" si="1"/>
        <v>3.516</v>
      </c>
      <c r="BE15" s="106">
        <f t="shared" si="1"/>
        <v>737.05293489821474</v>
      </c>
      <c r="BF15" s="71">
        <f t="shared" si="1"/>
        <v>9.6479999999999997</v>
      </c>
      <c r="BG15" s="72">
        <f t="shared" si="1"/>
        <v>3.1559999999999997</v>
      </c>
      <c r="BH15" s="106">
        <f t="shared" si="1"/>
        <v>746.69779889222355</v>
      </c>
      <c r="BI15" s="71">
        <f t="shared" si="1"/>
        <v>9.6479999999999997</v>
      </c>
      <c r="BJ15" s="72">
        <f t="shared" si="1"/>
        <v>2.8680000000000003</v>
      </c>
      <c r="BK15" s="106">
        <f t="shared" si="1"/>
        <v>736.94931334185026</v>
      </c>
      <c r="BL15" s="71">
        <f t="shared" si="1"/>
        <v>9.5519999999999996</v>
      </c>
      <c r="BM15" s="72">
        <f t="shared" si="1"/>
        <v>2.8200000000000003</v>
      </c>
      <c r="BN15" s="106">
        <f t="shared" si="1"/>
        <v>750.1512550624368</v>
      </c>
      <c r="BO15" s="71">
        <f t="shared" si="1"/>
        <v>9.6840000000000011</v>
      </c>
      <c r="BP15" s="72">
        <f t="shared" si="1"/>
        <v>2.8200000000000003</v>
      </c>
      <c r="BQ15" s="106">
        <f t="shared" si="1"/>
        <v>737.09183386415725</v>
      </c>
      <c r="BR15" s="71">
        <f t="shared" si="1"/>
        <v>9.5640000000000001</v>
      </c>
      <c r="BS15" s="72">
        <f t="shared" si="1"/>
        <v>2.7839999999999998</v>
      </c>
      <c r="BT15" s="106">
        <f t="shared" si="1"/>
        <v>737.28607272761496</v>
      </c>
      <c r="BU15" s="71">
        <f t="shared" si="1"/>
        <v>9.48</v>
      </c>
      <c r="BV15" s="72">
        <f t="shared" si="1"/>
        <v>2.7480000000000002</v>
      </c>
      <c r="BW15" s="106">
        <f t="shared" si="1"/>
        <v>715.67949185032501</v>
      </c>
      <c r="BX15" s="71">
        <f t="shared" si="1"/>
        <v>9.3239999999999998</v>
      </c>
      <c r="BY15" s="72">
        <f t="shared" si="1"/>
        <v>2.76</v>
      </c>
      <c r="BZ15" s="106">
        <f t="shared" si="1"/>
        <v>627.11556722112198</v>
      </c>
      <c r="CA15" s="71">
        <f t="shared" si="1"/>
        <v>8.6280000000000001</v>
      </c>
      <c r="CB15" s="72">
        <f t="shared" si="1"/>
        <v>2.7720000000000002</v>
      </c>
    </row>
    <row r="16" spans="1:80" ht="14.25" customHeight="1" thickBot="1">
      <c r="A16" s="217"/>
      <c r="B16" s="219"/>
      <c r="C16" s="237"/>
      <c r="D16" s="3" t="s">
        <v>36</v>
      </c>
      <c r="E16" s="224" t="s">
        <v>40</v>
      </c>
      <c r="F16" s="226"/>
      <c r="G16" s="32"/>
      <c r="H16" s="33"/>
      <c r="I16" s="107">
        <f>I11+I12</f>
        <v>351.39546237946871</v>
      </c>
      <c r="J16" s="59">
        <f t="shared" ref="J16:T16" si="2">J11+J12</f>
        <v>6.8651999999999997</v>
      </c>
      <c r="K16" s="60">
        <f t="shared" si="2"/>
        <v>4.3992000000000004</v>
      </c>
      <c r="L16" s="107">
        <f>L11+L12</f>
        <v>616.78134118490721</v>
      </c>
      <c r="M16" s="59">
        <f t="shared" si="2"/>
        <v>6.7380000000000004</v>
      </c>
      <c r="N16" s="60">
        <f t="shared" si="2"/>
        <v>4.6356000000000002</v>
      </c>
      <c r="O16" s="107">
        <f>O11+O12</f>
        <v>607.71483307885796</v>
      </c>
      <c r="P16" s="59">
        <f t="shared" si="2"/>
        <v>6.6588000000000003</v>
      </c>
      <c r="Q16" s="60">
        <f t="shared" si="2"/>
        <v>4.7208000000000006</v>
      </c>
      <c r="R16" s="107">
        <f>R11+R12</f>
        <v>578.06507695310518</v>
      </c>
      <c r="S16" s="59">
        <f t="shared" si="2"/>
        <v>6.3456000000000001</v>
      </c>
      <c r="T16" s="60">
        <f t="shared" si="2"/>
        <v>4.5431999999999997</v>
      </c>
      <c r="U16" s="107">
        <f t="shared" ref="U16:AZ16" si="3">U11+U12</f>
        <v>588.29210916514808</v>
      </c>
      <c r="V16" s="59">
        <f t="shared" si="3"/>
        <v>6.4488000000000003</v>
      </c>
      <c r="W16" s="60">
        <f t="shared" si="3"/>
        <v>4.4375999999999998</v>
      </c>
      <c r="X16" s="107">
        <f t="shared" si="3"/>
        <v>580.99166944361559</v>
      </c>
      <c r="Y16" s="59">
        <f t="shared" si="3"/>
        <v>6.3599999999999994</v>
      </c>
      <c r="Z16" s="60">
        <f t="shared" si="3"/>
        <v>4.5084</v>
      </c>
      <c r="AA16" s="107">
        <f t="shared" si="3"/>
        <v>612.81705034845049</v>
      </c>
      <c r="AB16" s="59">
        <f t="shared" si="3"/>
        <v>6.6936</v>
      </c>
      <c r="AC16" s="60">
        <f t="shared" si="3"/>
        <v>4.5204000000000004</v>
      </c>
      <c r="AD16" s="107">
        <f t="shared" si="3"/>
        <v>595.06940686165512</v>
      </c>
      <c r="AE16" s="59">
        <f t="shared" si="3"/>
        <v>6.5003999999999991</v>
      </c>
      <c r="AF16" s="60">
        <f t="shared" si="3"/>
        <v>4.1736000000000004</v>
      </c>
      <c r="AG16" s="107">
        <f t="shared" si="3"/>
        <v>772.17310695153117</v>
      </c>
      <c r="AH16" s="59">
        <f t="shared" si="3"/>
        <v>8.370000000000001</v>
      </c>
      <c r="AI16" s="60">
        <f t="shared" si="3"/>
        <v>4.7135999999999996</v>
      </c>
      <c r="AJ16" s="107">
        <f t="shared" si="3"/>
        <v>720.95372903334624</v>
      </c>
      <c r="AK16" s="59">
        <f t="shared" si="3"/>
        <v>7.8672000000000004</v>
      </c>
      <c r="AL16" s="60">
        <f t="shared" si="3"/>
        <v>4.1567999999999996</v>
      </c>
      <c r="AM16" s="107">
        <f t="shared" si="3"/>
        <v>729.35479454936376</v>
      </c>
      <c r="AN16" s="59">
        <f t="shared" si="3"/>
        <v>8.0040000000000013</v>
      </c>
      <c r="AO16" s="60">
        <f t="shared" si="3"/>
        <v>4.1807999999999996</v>
      </c>
      <c r="AP16" s="107">
        <f t="shared" si="3"/>
        <v>907.67234488411418</v>
      </c>
      <c r="AQ16" s="59">
        <f t="shared" si="3"/>
        <v>10.010400000000001</v>
      </c>
      <c r="AR16" s="60">
        <f t="shared" si="3"/>
        <v>5.4564000000000004</v>
      </c>
      <c r="AS16" s="107">
        <f t="shared" si="3"/>
        <v>898.50897765933826</v>
      </c>
      <c r="AT16" s="59">
        <f t="shared" si="3"/>
        <v>9.9779999999999998</v>
      </c>
      <c r="AU16" s="60">
        <f t="shared" si="3"/>
        <v>5.4036</v>
      </c>
      <c r="AV16" s="107">
        <f t="shared" si="3"/>
        <v>894.33374076867244</v>
      </c>
      <c r="AW16" s="59">
        <f t="shared" si="3"/>
        <v>9.8832000000000004</v>
      </c>
      <c r="AX16" s="60">
        <f t="shared" si="3"/>
        <v>5.5811999999999999</v>
      </c>
      <c r="AY16" s="107">
        <f t="shared" si="3"/>
        <v>902.66753385830668</v>
      </c>
      <c r="AZ16" s="59">
        <f t="shared" si="3"/>
        <v>9.9887999999999995</v>
      </c>
      <c r="BA16" s="60">
        <f t="shared" ref="BA16:CB16" si="4">BA11+BA12</f>
        <v>5.6508000000000003</v>
      </c>
      <c r="BB16" s="107">
        <f t="shared" si="4"/>
        <v>853.07910637297209</v>
      </c>
      <c r="BC16" s="59">
        <f t="shared" si="4"/>
        <v>9.4427999999999983</v>
      </c>
      <c r="BD16" s="60">
        <f t="shared" si="4"/>
        <v>5.25</v>
      </c>
      <c r="BE16" s="107">
        <f t="shared" si="4"/>
        <v>784.71474889596038</v>
      </c>
      <c r="BF16" s="59">
        <f t="shared" si="4"/>
        <v>8.7119999999999997</v>
      </c>
      <c r="BG16" s="60">
        <f t="shared" si="4"/>
        <v>4.8395999999999999</v>
      </c>
      <c r="BH16" s="107">
        <f t="shared" si="4"/>
        <v>807.7142699231332</v>
      </c>
      <c r="BI16" s="59">
        <f t="shared" si="4"/>
        <v>8.9483999999999995</v>
      </c>
      <c r="BJ16" s="60">
        <f t="shared" si="4"/>
        <v>5.0255999999999998</v>
      </c>
      <c r="BK16" s="107">
        <f t="shared" si="4"/>
        <v>783.85154293576613</v>
      </c>
      <c r="BL16" s="59">
        <f t="shared" si="4"/>
        <v>8.6904000000000003</v>
      </c>
      <c r="BM16" s="60">
        <f t="shared" si="4"/>
        <v>4.7988</v>
      </c>
      <c r="BN16" s="107">
        <f t="shared" si="4"/>
        <v>766.13935907516657</v>
      </c>
      <c r="BO16" s="59">
        <f t="shared" si="4"/>
        <v>8.4984000000000002</v>
      </c>
      <c r="BP16" s="60">
        <f t="shared" si="4"/>
        <v>4.7771999999999997</v>
      </c>
      <c r="BQ16" s="107">
        <f t="shared" si="4"/>
        <v>778.32517590266957</v>
      </c>
      <c r="BR16" s="59">
        <f t="shared" si="4"/>
        <v>8.6796000000000006</v>
      </c>
      <c r="BS16" s="60">
        <f t="shared" si="4"/>
        <v>4.9188000000000001</v>
      </c>
      <c r="BT16" s="107">
        <f t="shared" si="4"/>
        <v>795.02537236055468</v>
      </c>
      <c r="BU16" s="59">
        <f t="shared" si="4"/>
        <v>8.8463999999999992</v>
      </c>
      <c r="BV16" s="60">
        <f t="shared" si="4"/>
        <v>4.8155999999999999</v>
      </c>
      <c r="BW16" s="107">
        <f t="shared" si="4"/>
        <v>830.91484212800083</v>
      </c>
      <c r="BX16" s="59">
        <f t="shared" si="4"/>
        <v>9.235199999999999</v>
      </c>
      <c r="BY16" s="60">
        <f t="shared" si="4"/>
        <v>5.1840000000000002</v>
      </c>
      <c r="BZ16" s="107">
        <f t="shared" si="4"/>
        <v>784.9101084698973</v>
      </c>
      <c r="CA16" s="59">
        <f t="shared" si="4"/>
        <v>8.8320000000000007</v>
      </c>
      <c r="CB16" s="60">
        <f t="shared" si="4"/>
        <v>5.5115999999999996</v>
      </c>
    </row>
    <row r="17" spans="1:81" ht="14.25" customHeight="1">
      <c r="A17" s="217"/>
      <c r="B17" s="216" t="s">
        <v>11</v>
      </c>
      <c r="C17" s="220" t="s">
        <v>28</v>
      </c>
      <c r="D17" s="221"/>
      <c r="E17" s="232"/>
      <c r="F17" s="285"/>
      <c r="G17" s="241"/>
      <c r="H17" s="233"/>
      <c r="I17" s="5" t="s">
        <v>1</v>
      </c>
      <c r="J17" s="6" t="s">
        <v>29</v>
      </c>
      <c r="K17" s="7" t="s">
        <v>3</v>
      </c>
      <c r="L17" s="5" t="s">
        <v>1</v>
      </c>
      <c r="M17" s="6" t="s">
        <v>29</v>
      </c>
      <c r="N17" s="7" t="s">
        <v>3</v>
      </c>
      <c r="O17" s="5" t="s">
        <v>1</v>
      </c>
      <c r="P17" s="6" t="s">
        <v>29</v>
      </c>
      <c r="Q17" s="7" t="s">
        <v>3</v>
      </c>
      <c r="R17" s="5" t="s">
        <v>1</v>
      </c>
      <c r="S17" s="6" t="s">
        <v>29</v>
      </c>
      <c r="T17" s="7" t="s">
        <v>3</v>
      </c>
      <c r="U17" s="5" t="s">
        <v>1</v>
      </c>
      <c r="V17" s="6" t="s">
        <v>29</v>
      </c>
      <c r="W17" s="7" t="s">
        <v>3</v>
      </c>
      <c r="X17" s="5" t="s">
        <v>1</v>
      </c>
      <c r="Y17" s="6" t="s">
        <v>29</v>
      </c>
      <c r="Z17" s="7" t="s">
        <v>3</v>
      </c>
      <c r="AA17" s="5" t="s">
        <v>1</v>
      </c>
      <c r="AB17" s="6" t="s">
        <v>29</v>
      </c>
      <c r="AC17" s="7" t="s">
        <v>3</v>
      </c>
      <c r="AD17" s="5" t="s">
        <v>1</v>
      </c>
      <c r="AE17" s="6" t="s">
        <v>29</v>
      </c>
      <c r="AF17" s="7" t="s">
        <v>3</v>
      </c>
      <c r="AG17" s="5" t="s">
        <v>1</v>
      </c>
      <c r="AH17" s="6" t="s">
        <v>29</v>
      </c>
      <c r="AI17" s="7" t="s">
        <v>3</v>
      </c>
      <c r="AJ17" s="5" t="s">
        <v>1</v>
      </c>
      <c r="AK17" s="6" t="s">
        <v>29</v>
      </c>
      <c r="AL17" s="7" t="s">
        <v>3</v>
      </c>
      <c r="AM17" s="5" t="s">
        <v>1</v>
      </c>
      <c r="AN17" s="6" t="s">
        <v>29</v>
      </c>
      <c r="AO17" s="7" t="s">
        <v>3</v>
      </c>
      <c r="AP17" s="5" t="s">
        <v>1</v>
      </c>
      <c r="AQ17" s="6" t="s">
        <v>29</v>
      </c>
      <c r="AR17" s="7" t="s">
        <v>3</v>
      </c>
      <c r="AS17" s="5" t="s">
        <v>1</v>
      </c>
      <c r="AT17" s="6" t="s">
        <v>29</v>
      </c>
      <c r="AU17" s="7" t="s">
        <v>3</v>
      </c>
      <c r="AV17" s="5" t="s">
        <v>1</v>
      </c>
      <c r="AW17" s="6" t="s">
        <v>29</v>
      </c>
      <c r="AX17" s="7" t="s">
        <v>3</v>
      </c>
      <c r="AY17" s="5" t="s">
        <v>1</v>
      </c>
      <c r="AZ17" s="6" t="s">
        <v>29</v>
      </c>
      <c r="BA17" s="7" t="s">
        <v>3</v>
      </c>
      <c r="BB17" s="5" t="s">
        <v>1</v>
      </c>
      <c r="BC17" s="6" t="s">
        <v>29</v>
      </c>
      <c r="BD17" s="7" t="s">
        <v>3</v>
      </c>
      <c r="BE17" s="5" t="s">
        <v>1</v>
      </c>
      <c r="BF17" s="6" t="s">
        <v>29</v>
      </c>
      <c r="BG17" s="7" t="s">
        <v>3</v>
      </c>
      <c r="BH17" s="5" t="s">
        <v>1</v>
      </c>
      <c r="BI17" s="6" t="s">
        <v>29</v>
      </c>
      <c r="BJ17" s="7" t="s">
        <v>3</v>
      </c>
      <c r="BK17" s="5" t="s">
        <v>1</v>
      </c>
      <c r="BL17" s="6" t="s">
        <v>29</v>
      </c>
      <c r="BM17" s="7" t="s">
        <v>3</v>
      </c>
      <c r="BN17" s="5" t="s">
        <v>1</v>
      </c>
      <c r="BO17" s="6" t="s">
        <v>29</v>
      </c>
      <c r="BP17" s="7" t="s">
        <v>3</v>
      </c>
      <c r="BQ17" s="5" t="s">
        <v>1</v>
      </c>
      <c r="BR17" s="6" t="s">
        <v>29</v>
      </c>
      <c r="BS17" s="7" t="s">
        <v>3</v>
      </c>
      <c r="BT17" s="5" t="s">
        <v>1</v>
      </c>
      <c r="BU17" s="6" t="s">
        <v>29</v>
      </c>
      <c r="BV17" s="7" t="s">
        <v>3</v>
      </c>
      <c r="BW17" s="5" t="s">
        <v>1</v>
      </c>
      <c r="BX17" s="6" t="s">
        <v>29</v>
      </c>
      <c r="BY17" s="7" t="s">
        <v>3</v>
      </c>
      <c r="BZ17" s="5" t="s">
        <v>1</v>
      </c>
      <c r="CA17" s="6" t="s">
        <v>29</v>
      </c>
      <c r="CB17" s="7" t="s">
        <v>3</v>
      </c>
    </row>
    <row r="18" spans="1:81" ht="14.25" customHeight="1" thickBot="1">
      <c r="A18" s="217"/>
      <c r="B18" s="217"/>
      <c r="C18" s="222"/>
      <c r="D18" s="223"/>
      <c r="E18" s="24"/>
      <c r="F18" s="22"/>
      <c r="G18" s="22"/>
      <c r="H18" s="23"/>
      <c r="I18" s="8" t="s">
        <v>26</v>
      </c>
      <c r="J18" s="9" t="s">
        <v>2</v>
      </c>
      <c r="K18" s="10" t="s">
        <v>27</v>
      </c>
      <c r="L18" s="8" t="s">
        <v>26</v>
      </c>
      <c r="M18" s="9" t="s">
        <v>2</v>
      </c>
      <c r="N18" s="10" t="s">
        <v>27</v>
      </c>
      <c r="O18" s="8" t="s">
        <v>26</v>
      </c>
      <c r="P18" s="9" t="s">
        <v>2</v>
      </c>
      <c r="Q18" s="10" t="s">
        <v>27</v>
      </c>
      <c r="R18" s="8" t="s">
        <v>26</v>
      </c>
      <c r="S18" s="9" t="s">
        <v>2</v>
      </c>
      <c r="T18" s="10" t="s">
        <v>27</v>
      </c>
      <c r="U18" s="8" t="s">
        <v>26</v>
      </c>
      <c r="V18" s="9" t="s">
        <v>2</v>
      </c>
      <c r="W18" s="10" t="s">
        <v>27</v>
      </c>
      <c r="X18" s="8" t="s">
        <v>26</v>
      </c>
      <c r="Y18" s="9" t="s">
        <v>2</v>
      </c>
      <c r="Z18" s="10" t="s">
        <v>27</v>
      </c>
      <c r="AA18" s="8" t="s">
        <v>26</v>
      </c>
      <c r="AB18" s="9" t="s">
        <v>2</v>
      </c>
      <c r="AC18" s="10" t="s">
        <v>27</v>
      </c>
      <c r="AD18" s="8" t="s">
        <v>26</v>
      </c>
      <c r="AE18" s="9" t="s">
        <v>2</v>
      </c>
      <c r="AF18" s="10" t="s">
        <v>27</v>
      </c>
      <c r="AG18" s="8" t="s">
        <v>26</v>
      </c>
      <c r="AH18" s="9" t="s">
        <v>2</v>
      </c>
      <c r="AI18" s="10" t="s">
        <v>27</v>
      </c>
      <c r="AJ18" s="8" t="s">
        <v>26</v>
      </c>
      <c r="AK18" s="9" t="s">
        <v>2</v>
      </c>
      <c r="AL18" s="10" t="s">
        <v>27</v>
      </c>
      <c r="AM18" s="8" t="s">
        <v>26</v>
      </c>
      <c r="AN18" s="9" t="s">
        <v>2</v>
      </c>
      <c r="AO18" s="10" t="s">
        <v>27</v>
      </c>
      <c r="AP18" s="8" t="s">
        <v>26</v>
      </c>
      <c r="AQ18" s="9" t="s">
        <v>2</v>
      </c>
      <c r="AR18" s="10" t="s">
        <v>27</v>
      </c>
      <c r="AS18" s="8" t="s">
        <v>26</v>
      </c>
      <c r="AT18" s="9" t="s">
        <v>2</v>
      </c>
      <c r="AU18" s="10" t="s">
        <v>27</v>
      </c>
      <c r="AV18" s="8" t="s">
        <v>26</v>
      </c>
      <c r="AW18" s="9" t="s">
        <v>2</v>
      </c>
      <c r="AX18" s="10" t="s">
        <v>27</v>
      </c>
      <c r="AY18" s="8" t="s">
        <v>26</v>
      </c>
      <c r="AZ18" s="9" t="s">
        <v>2</v>
      </c>
      <c r="BA18" s="10" t="s">
        <v>27</v>
      </c>
      <c r="BB18" s="8" t="s">
        <v>26</v>
      </c>
      <c r="BC18" s="9" t="s">
        <v>2</v>
      </c>
      <c r="BD18" s="10" t="s">
        <v>27</v>
      </c>
      <c r="BE18" s="8" t="s">
        <v>26</v>
      </c>
      <c r="BF18" s="9" t="s">
        <v>2</v>
      </c>
      <c r="BG18" s="10" t="s">
        <v>27</v>
      </c>
      <c r="BH18" s="8" t="s">
        <v>26</v>
      </c>
      <c r="BI18" s="9" t="s">
        <v>2</v>
      </c>
      <c r="BJ18" s="10" t="s">
        <v>27</v>
      </c>
      <c r="BK18" s="8" t="s">
        <v>26</v>
      </c>
      <c r="BL18" s="9" t="s">
        <v>2</v>
      </c>
      <c r="BM18" s="10" t="s">
        <v>27</v>
      </c>
      <c r="BN18" s="8" t="s">
        <v>26</v>
      </c>
      <c r="BO18" s="9" t="s">
        <v>2</v>
      </c>
      <c r="BP18" s="10" t="s">
        <v>27</v>
      </c>
      <c r="BQ18" s="8" t="s">
        <v>26</v>
      </c>
      <c r="BR18" s="9" t="s">
        <v>2</v>
      </c>
      <c r="BS18" s="10" t="s">
        <v>27</v>
      </c>
      <c r="BT18" s="8" t="s">
        <v>26</v>
      </c>
      <c r="BU18" s="9" t="s">
        <v>2</v>
      </c>
      <c r="BV18" s="10" t="s">
        <v>27</v>
      </c>
      <c r="BW18" s="8" t="s">
        <v>26</v>
      </c>
      <c r="BX18" s="9" t="s">
        <v>2</v>
      </c>
      <c r="BY18" s="10" t="s">
        <v>27</v>
      </c>
      <c r="BZ18" s="8" t="s">
        <v>26</v>
      </c>
      <c r="CA18" s="9" t="s">
        <v>2</v>
      </c>
      <c r="CB18" s="10" t="s">
        <v>27</v>
      </c>
    </row>
    <row r="19" spans="1:81" ht="14.25" customHeight="1">
      <c r="A19" s="217"/>
      <c r="B19" s="218"/>
      <c r="C19" s="184" t="s">
        <v>85</v>
      </c>
      <c r="D19" s="185"/>
      <c r="E19" s="118"/>
      <c r="F19" s="70"/>
      <c r="G19" s="70"/>
      <c r="H19" s="120"/>
      <c r="I19" s="121"/>
      <c r="J19" s="19"/>
      <c r="K19" s="122"/>
      <c r="L19" s="123"/>
      <c r="M19" s="19"/>
      <c r="N19" s="20"/>
      <c r="O19" s="121"/>
      <c r="P19" s="19"/>
      <c r="Q19" s="122"/>
      <c r="R19" s="121"/>
      <c r="S19" s="19"/>
      <c r="T19" s="122"/>
      <c r="U19" s="121"/>
      <c r="V19" s="19"/>
      <c r="W19" s="122"/>
      <c r="X19" s="123"/>
      <c r="Y19" s="19"/>
      <c r="Z19" s="20"/>
      <c r="AA19" s="121"/>
      <c r="AB19" s="19"/>
      <c r="AC19" s="122"/>
      <c r="AD19" s="121"/>
      <c r="AE19" s="19"/>
      <c r="AF19" s="122"/>
      <c r="AG19" s="121"/>
      <c r="AH19" s="19"/>
      <c r="AI19" s="122"/>
      <c r="AJ19" s="123"/>
      <c r="AK19" s="19"/>
      <c r="AL19" s="20"/>
      <c r="AM19" s="121"/>
      <c r="AN19" s="19"/>
      <c r="AO19" s="122"/>
      <c r="AP19" s="121"/>
      <c r="AQ19" s="19"/>
      <c r="AR19" s="122"/>
      <c r="AS19" s="121"/>
      <c r="AT19" s="19"/>
      <c r="AU19" s="122"/>
      <c r="AV19" s="123"/>
      <c r="AW19" s="19"/>
      <c r="AX19" s="20"/>
      <c r="AY19" s="121"/>
      <c r="AZ19" s="19"/>
      <c r="BA19" s="122"/>
      <c r="BB19" s="121"/>
      <c r="BC19" s="19"/>
      <c r="BD19" s="122"/>
      <c r="BE19" s="121"/>
      <c r="BF19" s="19"/>
      <c r="BG19" s="122"/>
      <c r="BH19" s="123"/>
      <c r="BI19" s="19"/>
      <c r="BJ19" s="20"/>
      <c r="BK19" s="121"/>
      <c r="BL19" s="19"/>
      <c r="BM19" s="122"/>
      <c r="BN19" s="121"/>
      <c r="BO19" s="19"/>
      <c r="BP19" s="122"/>
      <c r="BQ19" s="121"/>
      <c r="BR19" s="19"/>
      <c r="BS19" s="122"/>
      <c r="BT19" s="123"/>
      <c r="BU19" s="19"/>
      <c r="BV19" s="20"/>
      <c r="BW19" s="121"/>
      <c r="BX19" s="19"/>
      <c r="BY19" s="122"/>
      <c r="BZ19" s="121"/>
      <c r="CA19" s="19"/>
      <c r="CB19" s="122"/>
    </row>
    <row r="20" spans="1:81" ht="14.25" customHeight="1">
      <c r="A20" s="217"/>
      <c r="B20" s="218"/>
      <c r="C20" s="186" t="s">
        <v>82</v>
      </c>
      <c r="D20" s="187"/>
      <c r="E20" s="119" t="s">
        <v>81</v>
      </c>
      <c r="F20" s="16"/>
      <c r="G20" s="16"/>
      <c r="H20" s="17"/>
      <c r="I20" s="68"/>
      <c r="J20" s="134">
        <v>0</v>
      </c>
      <c r="K20" s="134">
        <v>0</v>
      </c>
      <c r="L20" s="134"/>
      <c r="M20" s="134">
        <v>0</v>
      </c>
      <c r="N20" s="134">
        <v>0</v>
      </c>
      <c r="O20" s="134"/>
      <c r="P20" s="134">
        <v>0</v>
      </c>
      <c r="Q20" s="134">
        <v>0</v>
      </c>
      <c r="R20" s="134"/>
      <c r="S20" s="134">
        <v>0</v>
      </c>
      <c r="T20" s="134">
        <v>0</v>
      </c>
      <c r="U20" s="134"/>
      <c r="V20" s="134">
        <v>0</v>
      </c>
      <c r="W20" s="134">
        <v>0</v>
      </c>
      <c r="X20" s="134"/>
      <c r="Y20" s="134">
        <v>0</v>
      </c>
      <c r="Z20" s="134">
        <v>0</v>
      </c>
      <c r="AA20" s="134"/>
      <c r="AB20" s="134">
        <v>0</v>
      </c>
      <c r="AC20" s="134">
        <v>0</v>
      </c>
      <c r="AD20" s="134"/>
      <c r="AE20" s="134">
        <v>0</v>
      </c>
      <c r="AF20" s="134">
        <v>0</v>
      </c>
      <c r="AG20" s="134"/>
      <c r="AH20" s="134">
        <v>0</v>
      </c>
      <c r="AI20" s="134">
        <v>0</v>
      </c>
      <c r="AJ20" s="134"/>
      <c r="AK20" s="134">
        <v>0</v>
      </c>
      <c r="AL20" s="134">
        <v>0</v>
      </c>
      <c r="AM20" s="134"/>
      <c r="AN20" s="134">
        <v>0</v>
      </c>
      <c r="AO20" s="134">
        <v>0</v>
      </c>
      <c r="AP20" s="134"/>
      <c r="AQ20" s="134">
        <v>0</v>
      </c>
      <c r="AR20" s="134">
        <v>0</v>
      </c>
      <c r="AS20" s="134"/>
      <c r="AT20" s="134">
        <v>0</v>
      </c>
      <c r="AU20" s="134">
        <v>0</v>
      </c>
      <c r="AV20" s="134"/>
      <c r="AW20" s="134">
        <v>0</v>
      </c>
      <c r="AX20" s="134">
        <v>0</v>
      </c>
      <c r="AY20" s="134"/>
      <c r="AZ20" s="134">
        <v>0</v>
      </c>
      <c r="BA20" s="134">
        <v>0</v>
      </c>
      <c r="BB20" s="134"/>
      <c r="BC20" s="134">
        <v>0</v>
      </c>
      <c r="BD20" s="134">
        <v>0</v>
      </c>
      <c r="BE20" s="134"/>
      <c r="BF20" s="134">
        <v>0</v>
      </c>
      <c r="BG20" s="134">
        <v>0</v>
      </c>
      <c r="BH20" s="134"/>
      <c r="BI20" s="134">
        <v>0</v>
      </c>
      <c r="BJ20" s="134">
        <v>0</v>
      </c>
      <c r="BK20" s="134"/>
      <c r="BL20" s="134">
        <v>0</v>
      </c>
      <c r="BM20" s="134">
        <v>0</v>
      </c>
      <c r="BN20" s="134"/>
      <c r="BO20" s="134">
        <v>0</v>
      </c>
      <c r="BP20" s="134">
        <v>0</v>
      </c>
      <c r="BQ20" s="134"/>
      <c r="BR20" s="134">
        <v>0</v>
      </c>
      <c r="BS20" s="134">
        <v>0</v>
      </c>
      <c r="BT20" s="134"/>
      <c r="BU20" s="134">
        <v>0</v>
      </c>
      <c r="BV20" s="134">
        <v>0</v>
      </c>
      <c r="BW20" s="134"/>
      <c r="BX20" s="134">
        <v>0</v>
      </c>
      <c r="BY20" s="134">
        <v>0</v>
      </c>
      <c r="BZ20" s="134"/>
      <c r="CA20" s="134">
        <v>0</v>
      </c>
      <c r="CB20" s="134">
        <v>0</v>
      </c>
    </row>
    <row r="21" spans="1:81" ht="14.25" customHeight="1">
      <c r="A21" s="217"/>
      <c r="B21" s="218"/>
      <c r="C21" s="186" t="s">
        <v>83</v>
      </c>
      <c r="D21" s="187"/>
      <c r="E21" s="92" t="s">
        <v>52</v>
      </c>
      <c r="F21" s="75"/>
      <c r="G21" s="75"/>
      <c r="H21" s="76"/>
      <c r="I21" s="132"/>
      <c r="J21" s="137">
        <v>0.108</v>
      </c>
      <c r="K21" s="137">
        <v>8.2799999999999999E-2</v>
      </c>
      <c r="L21" s="137"/>
      <c r="M21" s="137">
        <v>0.108</v>
      </c>
      <c r="N21" s="137">
        <v>8.2799999999999999E-2</v>
      </c>
      <c r="O21" s="137"/>
      <c r="P21" s="137">
        <v>9.7200000000000009E-2</v>
      </c>
      <c r="Q21" s="137">
        <v>7.1999999999999995E-2</v>
      </c>
      <c r="R21" s="137"/>
      <c r="S21" s="137">
        <v>9.3599999999999989E-2</v>
      </c>
      <c r="T21" s="137">
        <v>7.5600000000000001E-2</v>
      </c>
      <c r="U21" s="137"/>
      <c r="V21" s="137">
        <v>0.09</v>
      </c>
      <c r="W21" s="137">
        <v>7.1999999999999995E-2</v>
      </c>
      <c r="X21" s="137"/>
      <c r="Y21" s="137">
        <v>8.6400000000000005E-2</v>
      </c>
      <c r="Z21" s="137">
        <v>6.8400000000000002E-2</v>
      </c>
      <c r="AA21" s="137"/>
      <c r="AB21" s="137">
        <v>0.09</v>
      </c>
      <c r="AC21" s="137">
        <v>7.1999999999999995E-2</v>
      </c>
      <c r="AD21" s="137"/>
      <c r="AE21" s="137">
        <v>9.3599999999999989E-2</v>
      </c>
      <c r="AF21" s="137">
        <v>7.5600000000000001E-2</v>
      </c>
      <c r="AG21" s="137"/>
      <c r="AH21" s="137">
        <v>0.29880000000000001</v>
      </c>
      <c r="AI21" s="137">
        <v>0.33119999999999999</v>
      </c>
      <c r="AJ21" s="137"/>
      <c r="AK21" s="137">
        <v>0.33839999999999998</v>
      </c>
      <c r="AL21" s="137">
        <v>0.41039999999999999</v>
      </c>
      <c r="AM21" s="137"/>
      <c r="AN21" s="137">
        <v>0.3276</v>
      </c>
      <c r="AO21" s="137">
        <v>0.41039999999999999</v>
      </c>
      <c r="AP21" s="137"/>
      <c r="AQ21" s="137">
        <v>0.25919999999999999</v>
      </c>
      <c r="AR21" s="137">
        <v>0.29880000000000001</v>
      </c>
      <c r="AS21" s="137"/>
      <c r="AT21" s="137">
        <v>0.20880000000000001</v>
      </c>
      <c r="AU21" s="137">
        <v>0.29880000000000001</v>
      </c>
      <c r="AV21" s="137"/>
      <c r="AW21" s="137">
        <v>0.24480000000000002</v>
      </c>
      <c r="AX21" s="137">
        <v>0.37080000000000002</v>
      </c>
      <c r="AY21" s="137"/>
      <c r="AZ21" s="137">
        <v>0.24840000000000001</v>
      </c>
      <c r="BA21" s="137">
        <v>0.37439999999999996</v>
      </c>
      <c r="BB21" s="137"/>
      <c r="BC21" s="137">
        <v>0.21240000000000001</v>
      </c>
      <c r="BD21" s="137">
        <v>0.34200000000000003</v>
      </c>
      <c r="BE21" s="137"/>
      <c r="BF21" s="137">
        <v>0.1512</v>
      </c>
      <c r="BG21" s="137">
        <v>0.18</v>
      </c>
      <c r="BH21" s="137"/>
      <c r="BI21" s="137">
        <v>0.1008</v>
      </c>
      <c r="BJ21" s="137">
        <v>7.9200000000000007E-2</v>
      </c>
      <c r="BK21" s="137"/>
      <c r="BL21" s="137">
        <v>0.108</v>
      </c>
      <c r="BM21" s="137">
        <v>7.5600000000000001E-2</v>
      </c>
      <c r="BN21" s="137"/>
      <c r="BO21" s="137">
        <v>0.12240000000000001</v>
      </c>
      <c r="BP21" s="137">
        <v>7.1999999999999995E-2</v>
      </c>
      <c r="BQ21" s="137"/>
      <c r="BR21" s="137">
        <v>0.126</v>
      </c>
      <c r="BS21" s="137">
        <v>7.1999999999999995E-2</v>
      </c>
      <c r="BT21" s="137"/>
      <c r="BU21" s="137">
        <v>0.1512</v>
      </c>
      <c r="BV21" s="137">
        <v>9.3599999999999989E-2</v>
      </c>
      <c r="BW21" s="137"/>
      <c r="BX21" s="137">
        <v>0.1404</v>
      </c>
      <c r="BY21" s="137">
        <v>8.6400000000000005E-2</v>
      </c>
      <c r="BZ21" s="137"/>
      <c r="CA21" s="137">
        <v>0.1404</v>
      </c>
      <c r="CB21" s="137">
        <v>9.3599999999999989E-2</v>
      </c>
    </row>
    <row r="22" spans="1:81" ht="14.25" customHeight="1">
      <c r="A22" s="217"/>
      <c r="B22" s="218"/>
      <c r="C22" s="182" t="s">
        <v>84</v>
      </c>
      <c r="D22" s="183"/>
      <c r="E22" s="92"/>
      <c r="F22" s="16"/>
      <c r="G22" s="16"/>
      <c r="H22" s="17"/>
      <c r="I22" s="68"/>
      <c r="J22" s="96"/>
      <c r="K22" s="97"/>
      <c r="L22" s="98"/>
      <c r="M22" s="96"/>
      <c r="N22" s="99"/>
      <c r="O22" s="100"/>
      <c r="P22" s="96"/>
      <c r="Q22" s="97"/>
      <c r="R22" s="100"/>
      <c r="S22" s="99"/>
      <c r="T22" s="69"/>
      <c r="U22" s="68"/>
      <c r="V22" s="96"/>
      <c r="W22" s="97"/>
      <c r="X22" s="98"/>
      <c r="Y22" s="96"/>
      <c r="Z22" s="99"/>
      <c r="AA22" s="100"/>
      <c r="AB22" s="96"/>
      <c r="AC22" s="97"/>
      <c r="AD22" s="100"/>
      <c r="AE22" s="99"/>
      <c r="AF22" s="69"/>
      <c r="AG22" s="68"/>
      <c r="AH22" s="96"/>
      <c r="AI22" s="97"/>
      <c r="AJ22" s="98"/>
      <c r="AK22" s="96"/>
      <c r="AL22" s="99"/>
      <c r="AM22" s="100"/>
      <c r="AN22" s="96"/>
      <c r="AO22" s="97"/>
      <c r="AP22" s="100"/>
      <c r="AQ22" s="99"/>
      <c r="AR22" s="69"/>
      <c r="AS22" s="68"/>
      <c r="AT22" s="96"/>
      <c r="AU22" s="97"/>
      <c r="AV22" s="98"/>
      <c r="AW22" s="96"/>
      <c r="AX22" s="99"/>
      <c r="AY22" s="100"/>
      <c r="AZ22" s="96"/>
      <c r="BA22" s="97"/>
      <c r="BB22" s="100"/>
      <c r="BC22" s="99"/>
      <c r="BD22" s="69"/>
      <c r="BE22" s="68"/>
      <c r="BF22" s="96"/>
      <c r="BG22" s="97"/>
      <c r="BH22" s="98"/>
      <c r="BI22" s="96"/>
      <c r="BJ22" s="99"/>
      <c r="BK22" s="100"/>
      <c r="BL22" s="96"/>
      <c r="BM22" s="97"/>
      <c r="BN22" s="100"/>
      <c r="BO22" s="99"/>
      <c r="BP22" s="69"/>
      <c r="BQ22" s="68"/>
      <c r="BR22" s="96"/>
      <c r="BS22" s="97"/>
      <c r="BT22" s="98"/>
      <c r="BU22" s="96"/>
      <c r="BV22" s="99"/>
      <c r="BW22" s="100"/>
      <c r="BX22" s="96"/>
      <c r="BY22" s="97"/>
      <c r="BZ22" s="100"/>
      <c r="CA22" s="99"/>
      <c r="CB22" s="69"/>
    </row>
    <row r="23" spans="1:81" ht="14.25" customHeight="1">
      <c r="A23" s="217"/>
      <c r="B23" s="218"/>
      <c r="C23" s="124"/>
      <c r="D23" s="125"/>
      <c r="E23" s="92"/>
      <c r="F23" s="16"/>
      <c r="G23" s="16"/>
      <c r="H23" s="17"/>
      <c r="I23" s="30"/>
      <c r="J23" s="68"/>
      <c r="K23" s="96"/>
      <c r="L23" s="97"/>
      <c r="M23" s="98"/>
      <c r="N23" s="96"/>
      <c r="O23" s="99"/>
      <c r="P23" s="100"/>
      <c r="Q23" s="96"/>
      <c r="R23" s="97"/>
      <c r="S23" s="100"/>
      <c r="T23" s="99"/>
      <c r="U23" s="69"/>
      <c r="V23" s="68"/>
      <c r="W23" s="96"/>
      <c r="X23" s="97"/>
      <c r="Y23" s="98"/>
      <c r="Z23" s="96"/>
      <c r="AA23" s="99"/>
      <c r="AB23" s="100"/>
      <c r="AC23" s="96"/>
      <c r="AD23" s="97"/>
      <c r="AE23" s="100"/>
      <c r="AF23" s="99"/>
      <c r="AG23" s="69"/>
      <c r="AH23" s="68"/>
      <c r="AI23" s="96"/>
      <c r="AJ23" s="97"/>
      <c r="AK23" s="98"/>
      <c r="AL23" s="96"/>
      <c r="AM23" s="99"/>
      <c r="AN23" s="100"/>
      <c r="AO23" s="96"/>
      <c r="AP23" s="97"/>
      <c r="AQ23" s="100"/>
      <c r="AR23" s="99"/>
      <c r="AS23" s="69"/>
      <c r="AT23" s="68"/>
      <c r="AU23" s="96"/>
      <c r="AV23" s="97"/>
      <c r="AW23" s="98"/>
      <c r="AX23" s="96"/>
      <c r="AY23" s="99"/>
      <c r="AZ23" s="100"/>
      <c r="BA23" s="96"/>
      <c r="BB23" s="97"/>
      <c r="BC23" s="100"/>
      <c r="BD23" s="99"/>
      <c r="BE23" s="69"/>
      <c r="BF23" s="68"/>
      <c r="BG23" s="96"/>
      <c r="BH23" s="97"/>
      <c r="BI23" s="98"/>
      <c r="BJ23" s="96"/>
      <c r="BK23" s="99"/>
      <c r="BL23" s="100"/>
      <c r="BM23" s="96"/>
      <c r="BN23" s="97"/>
      <c r="BO23" s="100"/>
      <c r="BP23" s="99"/>
      <c r="BQ23" s="69"/>
      <c r="BR23" s="68"/>
      <c r="BS23" s="96"/>
      <c r="BT23" s="97"/>
      <c r="BU23" s="98"/>
      <c r="BV23" s="96"/>
      <c r="BW23" s="99"/>
      <c r="BX23" s="100"/>
      <c r="BY23" s="96"/>
      <c r="BZ23" s="97"/>
      <c r="CA23" s="100"/>
      <c r="CB23" s="99"/>
      <c r="CC23" s="69"/>
    </row>
    <row r="24" spans="1:81" ht="14.25" customHeight="1">
      <c r="A24" s="217"/>
      <c r="B24" s="218"/>
      <c r="C24" s="286" t="s">
        <v>56</v>
      </c>
      <c r="D24" s="187"/>
      <c r="E24" s="92" t="s">
        <v>53</v>
      </c>
      <c r="F24" s="75"/>
      <c r="G24" s="75"/>
      <c r="H24" s="76"/>
      <c r="I24" s="77"/>
      <c r="J24" s="101">
        <v>0.93240000000000001</v>
      </c>
      <c r="K24" s="102">
        <v>0.85680000000000001</v>
      </c>
      <c r="L24" s="103"/>
      <c r="M24" s="101">
        <v>0.77039999999999997</v>
      </c>
      <c r="N24" s="104">
        <v>0.86399999999999999</v>
      </c>
      <c r="O24" s="105"/>
      <c r="P24" s="101">
        <v>0.78120000000000001</v>
      </c>
      <c r="Q24" s="102">
        <v>0.88200000000000001</v>
      </c>
      <c r="R24" s="105"/>
      <c r="S24" s="104">
        <v>0.80640000000000001</v>
      </c>
      <c r="T24" s="135">
        <v>0.88560000000000005</v>
      </c>
      <c r="U24" s="136"/>
      <c r="V24" s="101">
        <v>1.1339999999999999</v>
      </c>
      <c r="W24" s="102">
        <v>0.89279999999999993</v>
      </c>
      <c r="X24" s="103"/>
      <c r="Y24" s="101">
        <v>0.77400000000000002</v>
      </c>
      <c r="Z24" s="104">
        <v>0.82079999999999997</v>
      </c>
      <c r="AA24" s="105"/>
      <c r="AB24" s="101">
        <v>0.59039999999999992</v>
      </c>
      <c r="AC24" s="102">
        <v>0.73080000000000001</v>
      </c>
      <c r="AD24" s="105"/>
      <c r="AE24" s="104">
        <v>0.52560000000000007</v>
      </c>
      <c r="AF24" s="135">
        <v>0.69120000000000004</v>
      </c>
      <c r="AG24" s="136"/>
      <c r="AH24" s="101">
        <v>0.96479999999999999</v>
      </c>
      <c r="AI24" s="102">
        <v>0.99720000000000009</v>
      </c>
      <c r="AJ24" s="103"/>
      <c r="AK24" s="101">
        <v>1.0692000000000002</v>
      </c>
      <c r="AL24" s="104">
        <v>1.0908</v>
      </c>
      <c r="AM24" s="105"/>
      <c r="AN24" s="101">
        <v>1.17</v>
      </c>
      <c r="AO24" s="102">
        <v>1.1124000000000001</v>
      </c>
      <c r="AP24" s="105"/>
      <c r="AQ24" s="104">
        <v>1.0187999999999999</v>
      </c>
      <c r="AR24" s="135">
        <v>1.0332000000000001</v>
      </c>
      <c r="AS24" s="136"/>
      <c r="AT24" s="101">
        <v>0.99360000000000004</v>
      </c>
      <c r="AU24" s="102">
        <v>0.92159999999999997</v>
      </c>
      <c r="AV24" s="103"/>
      <c r="AW24" s="101">
        <v>1.008</v>
      </c>
      <c r="AX24" s="104">
        <v>1.1339999999999999</v>
      </c>
      <c r="AY24" s="105"/>
      <c r="AZ24" s="101">
        <v>0.99720000000000009</v>
      </c>
      <c r="BA24" s="102">
        <v>1.0944</v>
      </c>
      <c r="BB24" s="105"/>
      <c r="BC24" s="104">
        <v>0.93240000000000001</v>
      </c>
      <c r="BD24" s="135">
        <v>1.0116000000000001</v>
      </c>
      <c r="BE24" s="136"/>
      <c r="BF24" s="101">
        <v>0.82799999999999996</v>
      </c>
      <c r="BG24" s="102">
        <v>0.87120000000000009</v>
      </c>
      <c r="BH24" s="103"/>
      <c r="BI24" s="101">
        <v>0.95760000000000001</v>
      </c>
      <c r="BJ24" s="104">
        <v>0.86039999999999994</v>
      </c>
      <c r="BK24" s="105"/>
      <c r="BL24" s="101">
        <v>0.87479999999999991</v>
      </c>
      <c r="BM24" s="102">
        <v>0.87839999999999996</v>
      </c>
      <c r="BN24" s="105"/>
      <c r="BO24" s="104">
        <v>0.66239999999999999</v>
      </c>
      <c r="BP24" s="135">
        <v>0.82079999999999997</v>
      </c>
      <c r="BQ24" s="136"/>
      <c r="BR24" s="101">
        <v>0.80279999999999996</v>
      </c>
      <c r="BS24" s="102">
        <v>0.91079999999999994</v>
      </c>
      <c r="BT24" s="103"/>
      <c r="BU24" s="101">
        <v>1.0044</v>
      </c>
      <c r="BV24" s="104">
        <v>0.93240000000000001</v>
      </c>
      <c r="BW24" s="105"/>
      <c r="BX24" s="101">
        <v>0.96479999999999999</v>
      </c>
      <c r="BY24" s="102">
        <v>0.94320000000000004</v>
      </c>
      <c r="BZ24" s="105"/>
      <c r="CA24" s="104">
        <v>0.90360000000000007</v>
      </c>
      <c r="CB24" s="135">
        <v>0.86760000000000004</v>
      </c>
    </row>
    <row r="25" spans="1:81" ht="14.25" customHeight="1">
      <c r="A25" s="217"/>
      <c r="B25" s="218"/>
      <c r="C25" s="186" t="s">
        <v>87</v>
      </c>
      <c r="D25" s="187"/>
      <c r="E25" s="92" t="s">
        <v>86</v>
      </c>
      <c r="F25" s="75"/>
      <c r="G25" s="75"/>
      <c r="H25" s="76"/>
      <c r="I25" s="77"/>
      <c r="J25" s="101">
        <v>0</v>
      </c>
      <c r="K25" s="102">
        <v>0</v>
      </c>
      <c r="L25" s="103"/>
      <c r="M25" s="101">
        <v>0</v>
      </c>
      <c r="N25" s="104">
        <v>0</v>
      </c>
      <c r="O25" s="105"/>
      <c r="P25" s="101">
        <v>0</v>
      </c>
      <c r="Q25" s="102">
        <v>0</v>
      </c>
      <c r="R25" s="105"/>
      <c r="S25" s="104">
        <v>0</v>
      </c>
      <c r="T25" s="135">
        <v>0</v>
      </c>
      <c r="U25" s="136"/>
      <c r="V25" s="101">
        <v>0</v>
      </c>
      <c r="W25" s="102">
        <v>0</v>
      </c>
      <c r="X25" s="103"/>
      <c r="Y25" s="101">
        <v>0</v>
      </c>
      <c r="Z25" s="104">
        <v>0</v>
      </c>
      <c r="AA25" s="105"/>
      <c r="AB25" s="101">
        <v>0</v>
      </c>
      <c r="AC25" s="102">
        <v>0</v>
      </c>
      <c r="AD25" s="105"/>
      <c r="AE25" s="104">
        <v>0</v>
      </c>
      <c r="AF25" s="135">
        <v>0</v>
      </c>
      <c r="AG25" s="136"/>
      <c r="AH25" s="101">
        <v>0</v>
      </c>
      <c r="AI25" s="102">
        <v>0</v>
      </c>
      <c r="AJ25" s="103"/>
      <c r="AK25" s="101">
        <v>0</v>
      </c>
      <c r="AL25" s="104">
        <v>0</v>
      </c>
      <c r="AM25" s="105"/>
      <c r="AN25" s="101">
        <v>0</v>
      </c>
      <c r="AO25" s="102">
        <v>0</v>
      </c>
      <c r="AP25" s="105"/>
      <c r="AQ25" s="104">
        <v>0</v>
      </c>
      <c r="AR25" s="135">
        <v>0</v>
      </c>
      <c r="AS25" s="136"/>
      <c r="AT25" s="101">
        <v>0</v>
      </c>
      <c r="AU25" s="102">
        <v>0</v>
      </c>
      <c r="AV25" s="103"/>
      <c r="AW25" s="101">
        <v>0</v>
      </c>
      <c r="AX25" s="104">
        <v>0</v>
      </c>
      <c r="AY25" s="105"/>
      <c r="AZ25" s="101">
        <v>0</v>
      </c>
      <c r="BA25" s="102">
        <v>0</v>
      </c>
      <c r="BB25" s="105"/>
      <c r="BC25" s="104">
        <v>0</v>
      </c>
      <c r="BD25" s="135">
        <v>0</v>
      </c>
      <c r="BE25" s="136"/>
      <c r="BF25" s="101">
        <v>0</v>
      </c>
      <c r="BG25" s="102">
        <v>0</v>
      </c>
      <c r="BH25" s="103"/>
      <c r="BI25" s="101">
        <v>0</v>
      </c>
      <c r="BJ25" s="104">
        <v>0</v>
      </c>
      <c r="BK25" s="105"/>
      <c r="BL25" s="101">
        <v>0</v>
      </c>
      <c r="BM25" s="102">
        <v>0</v>
      </c>
      <c r="BN25" s="105"/>
      <c r="BO25" s="104">
        <v>0</v>
      </c>
      <c r="BP25" s="135">
        <v>0</v>
      </c>
      <c r="BQ25" s="136"/>
      <c r="BR25" s="101">
        <v>0</v>
      </c>
      <c r="BS25" s="102">
        <v>0</v>
      </c>
      <c r="BT25" s="103"/>
      <c r="BU25" s="101">
        <v>0</v>
      </c>
      <c r="BV25" s="104">
        <v>0</v>
      </c>
      <c r="BW25" s="105"/>
      <c r="BX25" s="101">
        <v>0</v>
      </c>
      <c r="BY25" s="102">
        <v>0</v>
      </c>
      <c r="BZ25" s="105"/>
      <c r="CA25" s="104">
        <v>0</v>
      </c>
      <c r="CB25" s="135">
        <v>0</v>
      </c>
    </row>
    <row r="26" spans="1:81" ht="14.25" customHeight="1">
      <c r="A26" s="217"/>
      <c r="B26" s="218"/>
      <c r="C26" s="182" t="s">
        <v>88</v>
      </c>
      <c r="D26" s="183"/>
      <c r="E26" s="92"/>
      <c r="F26" s="75"/>
      <c r="G26" s="75"/>
      <c r="H26" s="76"/>
      <c r="I26" s="77"/>
      <c r="J26" s="101"/>
      <c r="K26" s="102"/>
      <c r="L26" s="103"/>
      <c r="M26" s="101"/>
      <c r="N26" s="104"/>
      <c r="O26" s="105"/>
      <c r="P26" s="101"/>
      <c r="Q26" s="102"/>
      <c r="R26" s="105"/>
      <c r="S26" s="104"/>
      <c r="T26" s="78"/>
      <c r="U26" s="77"/>
      <c r="V26" s="101"/>
      <c r="W26" s="102"/>
      <c r="X26" s="103"/>
      <c r="Y26" s="101"/>
      <c r="Z26" s="104"/>
      <c r="AA26" s="105"/>
      <c r="AB26" s="101"/>
      <c r="AC26" s="102"/>
      <c r="AD26" s="105"/>
      <c r="AE26" s="104"/>
      <c r="AF26" s="78"/>
      <c r="AG26" s="77"/>
      <c r="AH26" s="101"/>
      <c r="AI26" s="102"/>
      <c r="AJ26" s="103"/>
      <c r="AK26" s="101"/>
      <c r="AL26" s="104"/>
      <c r="AM26" s="105"/>
      <c r="AN26" s="101"/>
      <c r="AO26" s="102"/>
      <c r="AP26" s="105"/>
      <c r="AQ26" s="104"/>
      <c r="AR26" s="78"/>
      <c r="AS26" s="77"/>
      <c r="AT26" s="101"/>
      <c r="AU26" s="102"/>
      <c r="AV26" s="103"/>
      <c r="AW26" s="101"/>
      <c r="AX26" s="104"/>
      <c r="AY26" s="105"/>
      <c r="AZ26" s="101"/>
      <c r="BA26" s="102"/>
      <c r="BB26" s="105"/>
      <c r="BC26" s="104"/>
      <c r="BD26" s="78"/>
      <c r="BE26" s="77"/>
      <c r="BF26" s="101"/>
      <c r="BG26" s="102"/>
      <c r="BH26" s="103"/>
      <c r="BI26" s="101"/>
      <c r="BJ26" s="104"/>
      <c r="BK26" s="105"/>
      <c r="BL26" s="101"/>
      <c r="BM26" s="102"/>
      <c r="BN26" s="105"/>
      <c r="BO26" s="104"/>
      <c r="BP26" s="78"/>
      <c r="BQ26" s="77"/>
      <c r="BR26" s="101"/>
      <c r="BS26" s="102"/>
      <c r="BT26" s="103"/>
      <c r="BU26" s="101"/>
      <c r="BV26" s="104"/>
      <c r="BW26" s="105"/>
      <c r="BX26" s="101"/>
      <c r="BY26" s="102"/>
      <c r="BZ26" s="105"/>
      <c r="CA26" s="104"/>
      <c r="CB26" s="78"/>
    </row>
    <row r="27" spans="1:81" ht="14.25" customHeight="1">
      <c r="A27" s="217"/>
      <c r="B27" s="218"/>
      <c r="C27" s="287" t="s">
        <v>89</v>
      </c>
      <c r="D27" s="288"/>
      <c r="E27" s="92" t="s">
        <v>54</v>
      </c>
      <c r="F27" s="16"/>
      <c r="G27" s="16"/>
      <c r="H27" s="17"/>
      <c r="I27" s="133"/>
      <c r="J27" s="137">
        <v>0.97799999999999998</v>
      </c>
      <c r="K27" s="137">
        <v>0.33119999999999999</v>
      </c>
      <c r="L27" s="137"/>
      <c r="M27" s="137">
        <v>0.80759999999999998</v>
      </c>
      <c r="N27" s="137">
        <v>0.31680000000000003</v>
      </c>
      <c r="O27" s="137"/>
      <c r="P27" s="137">
        <v>0.71040000000000003</v>
      </c>
      <c r="Q27" s="137">
        <v>0.3024</v>
      </c>
      <c r="R27" s="137"/>
      <c r="S27" s="137">
        <v>0.67920000000000003</v>
      </c>
      <c r="T27" s="137">
        <v>0.29519999999999996</v>
      </c>
      <c r="U27" s="137"/>
      <c r="V27" s="137">
        <v>0.69840000000000002</v>
      </c>
      <c r="W27" s="137">
        <v>0.28560000000000002</v>
      </c>
      <c r="X27" s="137"/>
      <c r="Y27" s="137">
        <v>0.76560000000000006</v>
      </c>
      <c r="Z27" s="137">
        <v>0.28920000000000001</v>
      </c>
      <c r="AA27" s="137"/>
      <c r="AB27" s="137">
        <v>0.92879999999999996</v>
      </c>
      <c r="AC27" s="137">
        <v>0.30599999999999999</v>
      </c>
      <c r="AD27" s="137"/>
      <c r="AE27" s="137">
        <v>1.0044</v>
      </c>
      <c r="AF27" s="137">
        <v>0.32280000000000003</v>
      </c>
      <c r="AG27" s="137"/>
      <c r="AH27" s="137">
        <v>1.1987999999999999</v>
      </c>
      <c r="AI27" s="137">
        <v>0.40079999999999999</v>
      </c>
      <c r="AJ27" s="137"/>
      <c r="AK27" s="137">
        <v>1.3080000000000001</v>
      </c>
      <c r="AL27" s="137">
        <v>0.43319999999999997</v>
      </c>
      <c r="AM27" s="137"/>
      <c r="AN27" s="137">
        <v>1.2744000000000002</v>
      </c>
      <c r="AO27" s="137">
        <v>0.43919999999999998</v>
      </c>
      <c r="AP27" s="137"/>
      <c r="AQ27" s="137">
        <v>1.2275999999999998</v>
      </c>
      <c r="AR27" s="137">
        <v>0.4128</v>
      </c>
      <c r="AS27" s="137"/>
      <c r="AT27" s="137">
        <v>1.1747999999999998</v>
      </c>
      <c r="AU27" s="137">
        <v>0.37560000000000004</v>
      </c>
      <c r="AV27" s="137"/>
      <c r="AW27" s="137">
        <v>1.1652</v>
      </c>
      <c r="AX27" s="137">
        <v>0.41520000000000001</v>
      </c>
      <c r="AY27" s="137"/>
      <c r="AZ27" s="137">
        <v>1.2024000000000001</v>
      </c>
      <c r="BA27" s="137">
        <v>0.43439999999999995</v>
      </c>
      <c r="BB27" s="137"/>
      <c r="BC27" s="137">
        <v>1.1904000000000001</v>
      </c>
      <c r="BD27" s="137">
        <v>0.42599999999999999</v>
      </c>
      <c r="BE27" s="137"/>
      <c r="BF27" s="137">
        <v>1.1987999999999999</v>
      </c>
      <c r="BG27" s="137">
        <v>0.43919999999999998</v>
      </c>
      <c r="BH27" s="137"/>
      <c r="BI27" s="137">
        <v>1.2324000000000002</v>
      </c>
      <c r="BJ27" s="137">
        <v>0.41160000000000002</v>
      </c>
      <c r="BK27" s="137"/>
      <c r="BL27" s="137">
        <v>1.2624000000000002</v>
      </c>
      <c r="BM27" s="137">
        <v>0.42</v>
      </c>
      <c r="BN27" s="137"/>
      <c r="BO27" s="137">
        <v>1.2564000000000002</v>
      </c>
      <c r="BP27" s="137">
        <v>0.40439999999999998</v>
      </c>
      <c r="BQ27" s="137"/>
      <c r="BR27" s="137">
        <v>1.266</v>
      </c>
      <c r="BS27" s="137">
        <v>0.3876</v>
      </c>
      <c r="BT27" s="137"/>
      <c r="BU27" s="137">
        <v>1.3128</v>
      </c>
      <c r="BV27" s="137">
        <v>0.37080000000000002</v>
      </c>
      <c r="BW27" s="137"/>
      <c r="BX27" s="137">
        <v>1.3308</v>
      </c>
      <c r="BY27" s="137">
        <v>0.36599999999999999</v>
      </c>
      <c r="BZ27" s="137"/>
      <c r="CA27" s="137">
        <v>1.1304000000000001</v>
      </c>
      <c r="CB27" s="137">
        <v>0.3528</v>
      </c>
    </row>
    <row r="28" spans="1:81" ht="14.25" customHeight="1">
      <c r="A28" s="217"/>
      <c r="B28" s="218"/>
      <c r="C28" s="182" t="s">
        <v>90</v>
      </c>
      <c r="D28" s="183"/>
      <c r="E28" s="92"/>
      <c r="F28" s="16"/>
      <c r="G28" s="16"/>
      <c r="H28" s="17"/>
      <c r="I28" s="18"/>
      <c r="J28" s="138"/>
      <c r="K28" s="114"/>
      <c r="L28" s="115"/>
      <c r="M28" s="138"/>
      <c r="N28" s="116"/>
      <c r="O28" s="117"/>
      <c r="P28" s="138"/>
      <c r="Q28" s="114"/>
      <c r="R28" s="117"/>
      <c r="S28" s="116"/>
      <c r="T28" s="139"/>
      <c r="U28" s="140"/>
      <c r="V28" s="138"/>
      <c r="W28" s="114"/>
      <c r="X28" s="115"/>
      <c r="Y28" s="138"/>
      <c r="Z28" s="116"/>
      <c r="AA28" s="117"/>
      <c r="AB28" s="138"/>
      <c r="AC28" s="114"/>
      <c r="AD28" s="117"/>
      <c r="AE28" s="116"/>
      <c r="AF28" s="139"/>
      <c r="AG28" s="140"/>
      <c r="AH28" s="138"/>
      <c r="AI28" s="114"/>
      <c r="AJ28" s="115"/>
      <c r="AK28" s="138"/>
      <c r="AL28" s="116"/>
      <c r="AM28" s="117"/>
      <c r="AN28" s="138"/>
      <c r="AO28" s="114"/>
      <c r="AP28" s="117"/>
      <c r="AQ28" s="116"/>
      <c r="AR28" s="139"/>
      <c r="AS28" s="140"/>
      <c r="AT28" s="138"/>
      <c r="AU28" s="114"/>
      <c r="AV28" s="115"/>
      <c r="AW28" s="138"/>
      <c r="AX28" s="116"/>
      <c r="AY28" s="117"/>
      <c r="AZ28" s="138"/>
      <c r="BA28" s="114"/>
      <c r="BB28" s="117"/>
      <c r="BC28" s="116"/>
      <c r="BD28" s="139"/>
      <c r="BE28" s="140"/>
      <c r="BF28" s="138"/>
      <c r="BG28" s="114"/>
      <c r="BH28" s="115"/>
      <c r="BI28" s="138"/>
      <c r="BJ28" s="116"/>
      <c r="BK28" s="117"/>
      <c r="BL28" s="138"/>
      <c r="BM28" s="114"/>
      <c r="BN28" s="117"/>
      <c r="BO28" s="116"/>
      <c r="BP28" s="139"/>
      <c r="BQ28" s="140"/>
      <c r="BR28" s="138"/>
      <c r="BS28" s="114"/>
      <c r="BT28" s="115"/>
      <c r="BU28" s="138"/>
      <c r="BV28" s="116"/>
      <c r="BW28" s="117"/>
      <c r="BX28" s="138"/>
      <c r="BY28" s="114"/>
      <c r="BZ28" s="117"/>
      <c r="CA28" s="116"/>
      <c r="CB28" s="139"/>
    </row>
    <row r="29" spans="1:81" ht="14.25" customHeight="1" thickBot="1">
      <c r="A29" s="217"/>
      <c r="B29" s="218"/>
      <c r="C29" s="186" t="s">
        <v>91</v>
      </c>
      <c r="D29" s="187"/>
      <c r="E29" s="92" t="s">
        <v>55</v>
      </c>
      <c r="F29" s="16"/>
      <c r="G29" s="16"/>
      <c r="H29" s="17"/>
      <c r="I29" s="18"/>
      <c r="J29" s="138">
        <v>0.97799999999999998</v>
      </c>
      <c r="K29" s="114">
        <v>0.39</v>
      </c>
      <c r="L29" s="115"/>
      <c r="M29" s="138">
        <v>0.82799999999999996</v>
      </c>
      <c r="N29" s="116">
        <v>0.39</v>
      </c>
      <c r="O29" s="117"/>
      <c r="P29" s="138">
        <v>0.74399999999999999</v>
      </c>
      <c r="Q29" s="114">
        <v>0.378</v>
      </c>
      <c r="R29" s="117"/>
      <c r="S29" s="116">
        <v>0.65400000000000003</v>
      </c>
      <c r="T29" s="139">
        <v>0.34799999999999998</v>
      </c>
      <c r="U29" s="140"/>
      <c r="V29" s="138">
        <v>0.63600000000000001</v>
      </c>
      <c r="W29" s="114">
        <v>0.33</v>
      </c>
      <c r="X29" s="115"/>
      <c r="Y29" s="138">
        <v>0.65400000000000003</v>
      </c>
      <c r="Z29" s="116">
        <v>0.32400000000000001</v>
      </c>
      <c r="AA29" s="117"/>
      <c r="AB29" s="138">
        <v>0.78</v>
      </c>
      <c r="AC29" s="114">
        <v>0.32400000000000001</v>
      </c>
      <c r="AD29" s="117"/>
      <c r="AE29" s="116">
        <v>0.876</v>
      </c>
      <c r="AF29" s="139">
        <v>0.33600000000000002</v>
      </c>
      <c r="AG29" s="140"/>
      <c r="AH29" s="138">
        <v>1.008</v>
      </c>
      <c r="AI29" s="114">
        <v>0.40200000000000002</v>
      </c>
      <c r="AJ29" s="115"/>
      <c r="AK29" s="138">
        <v>1.0920000000000001</v>
      </c>
      <c r="AL29" s="116">
        <v>0.40799999999999997</v>
      </c>
      <c r="AM29" s="117"/>
      <c r="AN29" s="138">
        <v>1.0980000000000001</v>
      </c>
      <c r="AO29" s="114">
        <v>0.39600000000000002</v>
      </c>
      <c r="AP29" s="117"/>
      <c r="AQ29" s="116">
        <v>1.02</v>
      </c>
      <c r="AR29" s="139">
        <v>0.40799999999999997</v>
      </c>
      <c r="AS29" s="140"/>
      <c r="AT29" s="138">
        <v>1.008</v>
      </c>
      <c r="AU29" s="114">
        <v>0.378</v>
      </c>
      <c r="AV29" s="115"/>
      <c r="AW29" s="138">
        <v>0.996</v>
      </c>
      <c r="AX29" s="116">
        <v>0.40799999999999997</v>
      </c>
      <c r="AY29" s="117"/>
      <c r="AZ29" s="138">
        <v>1.026</v>
      </c>
      <c r="BA29" s="114">
        <v>0.42</v>
      </c>
      <c r="BB29" s="117"/>
      <c r="BC29" s="116">
        <v>1.032</v>
      </c>
      <c r="BD29" s="139">
        <v>0.42</v>
      </c>
      <c r="BE29" s="140"/>
      <c r="BF29" s="138">
        <v>1.0740000000000001</v>
      </c>
      <c r="BG29" s="114">
        <v>0.44400000000000001</v>
      </c>
      <c r="BH29" s="115"/>
      <c r="BI29" s="138">
        <v>1.038</v>
      </c>
      <c r="BJ29" s="116">
        <v>0.432</v>
      </c>
      <c r="BK29" s="117"/>
      <c r="BL29" s="138">
        <v>1.1579999999999999</v>
      </c>
      <c r="BM29" s="114">
        <v>0.438</v>
      </c>
      <c r="BN29" s="117"/>
      <c r="BO29" s="116">
        <v>1.1519999999999999</v>
      </c>
      <c r="BP29" s="139">
        <v>0.42</v>
      </c>
      <c r="BQ29" s="140"/>
      <c r="BR29" s="138">
        <v>1.212</v>
      </c>
      <c r="BS29" s="114">
        <v>0.40799999999999997</v>
      </c>
      <c r="BT29" s="115"/>
      <c r="BU29" s="138">
        <v>1.224</v>
      </c>
      <c r="BV29" s="116">
        <v>0.38400000000000001</v>
      </c>
      <c r="BW29" s="117"/>
      <c r="BX29" s="138">
        <v>1.278</v>
      </c>
      <c r="BY29" s="114">
        <v>0.39</v>
      </c>
      <c r="BZ29" s="117"/>
      <c r="CA29" s="116">
        <v>1.1639999999999999</v>
      </c>
      <c r="CB29" s="139">
        <v>0.40799999999999997</v>
      </c>
    </row>
    <row r="30" spans="1:81" ht="14.25" customHeight="1">
      <c r="A30" s="217"/>
      <c r="B30" s="220" t="s">
        <v>30</v>
      </c>
      <c r="C30" s="227"/>
      <c r="D30" s="221"/>
      <c r="E30" s="274" t="s">
        <v>5</v>
      </c>
      <c r="F30" s="275"/>
      <c r="G30" s="275"/>
      <c r="H30" s="276"/>
      <c r="I30" s="14"/>
      <c r="J30" s="12"/>
      <c r="K30" s="15"/>
      <c r="L30" s="11"/>
      <c r="M30" s="12"/>
      <c r="N30" s="13"/>
      <c r="O30" s="14"/>
      <c r="P30" s="12"/>
      <c r="Q30" s="15"/>
      <c r="R30" s="14"/>
      <c r="S30" s="13"/>
      <c r="T30" s="15"/>
      <c r="U30" s="14"/>
      <c r="V30" s="12"/>
      <c r="W30" s="15"/>
      <c r="X30" s="11"/>
      <c r="Y30" s="12"/>
      <c r="Z30" s="13"/>
      <c r="AA30" s="14"/>
      <c r="AB30" s="12"/>
      <c r="AC30" s="15"/>
      <c r="AD30" s="14"/>
      <c r="AE30" s="13"/>
      <c r="AF30" s="15"/>
      <c r="AG30" s="14"/>
      <c r="AH30" s="12"/>
      <c r="AI30" s="15"/>
      <c r="AJ30" s="11"/>
      <c r="AK30" s="12"/>
      <c r="AL30" s="13"/>
      <c r="AM30" s="14"/>
      <c r="AN30" s="12"/>
      <c r="AO30" s="15"/>
      <c r="AP30" s="14"/>
      <c r="AQ30" s="13"/>
      <c r="AR30" s="15"/>
      <c r="AS30" s="14"/>
      <c r="AT30" s="12"/>
      <c r="AU30" s="15"/>
      <c r="AV30" s="11"/>
      <c r="AW30" s="12"/>
      <c r="AX30" s="13"/>
      <c r="AY30" s="14"/>
      <c r="AZ30" s="12"/>
      <c r="BA30" s="15"/>
      <c r="BB30" s="14"/>
      <c r="BC30" s="13"/>
      <c r="BD30" s="15"/>
      <c r="BE30" s="14"/>
      <c r="BF30" s="12"/>
      <c r="BG30" s="15"/>
      <c r="BH30" s="11"/>
      <c r="BI30" s="12"/>
      <c r="BJ30" s="13"/>
      <c r="BK30" s="14"/>
      <c r="BL30" s="12"/>
      <c r="BM30" s="15"/>
      <c r="BN30" s="14"/>
      <c r="BO30" s="13"/>
      <c r="BP30" s="15"/>
      <c r="BQ30" s="14"/>
      <c r="BR30" s="12"/>
      <c r="BS30" s="15"/>
      <c r="BT30" s="11"/>
      <c r="BU30" s="12"/>
      <c r="BV30" s="13"/>
      <c r="BW30" s="14"/>
      <c r="BX30" s="12"/>
      <c r="BY30" s="15"/>
      <c r="BZ30" s="14"/>
      <c r="CA30" s="13"/>
      <c r="CB30" s="15"/>
    </row>
    <row r="31" spans="1:81" ht="14.25" customHeight="1" thickBot="1">
      <c r="A31" s="217"/>
      <c r="B31" s="224" t="s">
        <v>31</v>
      </c>
      <c r="C31" s="225"/>
      <c r="D31" s="226"/>
      <c r="E31" s="251" t="s">
        <v>5</v>
      </c>
      <c r="F31" s="252"/>
      <c r="G31" s="252"/>
      <c r="H31" s="277"/>
      <c r="I31" s="24"/>
      <c r="J31" s="22"/>
      <c r="K31" s="25"/>
      <c r="L31" s="21"/>
      <c r="M31" s="22"/>
      <c r="N31" s="23"/>
      <c r="O31" s="24"/>
      <c r="P31" s="22"/>
      <c r="Q31" s="25"/>
      <c r="R31" s="24"/>
      <c r="S31" s="23"/>
      <c r="T31" s="25"/>
      <c r="U31" s="24"/>
      <c r="V31" s="22"/>
      <c r="W31" s="25"/>
      <c r="X31" s="21"/>
      <c r="Y31" s="22"/>
      <c r="Z31" s="23"/>
      <c r="AA31" s="24"/>
      <c r="AB31" s="22"/>
      <c r="AC31" s="25"/>
      <c r="AD31" s="24"/>
      <c r="AE31" s="23"/>
      <c r="AF31" s="25"/>
      <c r="AG31" s="24"/>
      <c r="AH31" s="22"/>
      <c r="AI31" s="25"/>
      <c r="AJ31" s="21"/>
      <c r="AK31" s="22"/>
      <c r="AL31" s="23"/>
      <c r="AM31" s="24"/>
      <c r="AN31" s="22"/>
      <c r="AO31" s="25"/>
      <c r="AP31" s="24"/>
      <c r="AQ31" s="23"/>
      <c r="AR31" s="25"/>
      <c r="AS31" s="24"/>
      <c r="AT31" s="22"/>
      <c r="AU31" s="25"/>
      <c r="AV31" s="21"/>
      <c r="AW31" s="22"/>
      <c r="AX31" s="23"/>
      <c r="AY31" s="24"/>
      <c r="AZ31" s="22"/>
      <c r="BA31" s="25"/>
      <c r="BB31" s="24"/>
      <c r="BC31" s="23"/>
      <c r="BD31" s="25"/>
      <c r="BE31" s="24"/>
      <c r="BF31" s="22"/>
      <c r="BG31" s="25"/>
      <c r="BH31" s="21"/>
      <c r="BI31" s="22"/>
      <c r="BJ31" s="23"/>
      <c r="BK31" s="24"/>
      <c r="BL31" s="22"/>
      <c r="BM31" s="25"/>
      <c r="BN31" s="24"/>
      <c r="BO31" s="23"/>
      <c r="BP31" s="25"/>
      <c r="BQ31" s="24"/>
      <c r="BR31" s="22"/>
      <c r="BS31" s="25"/>
      <c r="BT31" s="21"/>
      <c r="BU31" s="22"/>
      <c r="BV31" s="23"/>
      <c r="BW31" s="24"/>
      <c r="BX31" s="22"/>
      <c r="BY31" s="25"/>
      <c r="BZ31" s="24"/>
      <c r="CA31" s="23"/>
      <c r="CB31" s="25"/>
    </row>
    <row r="32" spans="1:81" ht="14.25" customHeight="1">
      <c r="A32" s="217"/>
      <c r="B32" s="220" t="s">
        <v>9</v>
      </c>
      <c r="C32" s="279"/>
      <c r="D32" s="90" t="s">
        <v>7</v>
      </c>
      <c r="E32" s="232"/>
      <c r="F32" s="278"/>
      <c r="G32" s="278"/>
      <c r="H32" s="233"/>
      <c r="I32" s="11"/>
      <c r="J32" s="12"/>
      <c r="K32" s="15"/>
      <c r="L32" s="11"/>
      <c r="M32" s="12"/>
      <c r="N32" s="13"/>
      <c r="O32" s="14"/>
      <c r="P32" s="12"/>
      <c r="Q32" s="15"/>
      <c r="R32" s="14"/>
      <c r="S32" s="13"/>
      <c r="T32" s="15"/>
      <c r="U32" s="11"/>
      <c r="V32" s="12"/>
      <c r="W32" s="15"/>
      <c r="X32" s="11"/>
      <c r="Y32" s="12"/>
      <c r="Z32" s="13"/>
      <c r="AA32" s="14"/>
      <c r="AB32" s="12"/>
      <c r="AC32" s="15"/>
      <c r="AD32" s="14"/>
      <c r="AE32" s="13"/>
      <c r="AF32" s="15"/>
      <c r="AG32" s="11"/>
      <c r="AH32" s="12"/>
      <c r="AI32" s="15"/>
      <c r="AJ32" s="11"/>
      <c r="AK32" s="12"/>
      <c r="AL32" s="13"/>
      <c r="AM32" s="14"/>
      <c r="AN32" s="12"/>
      <c r="AO32" s="15"/>
      <c r="AP32" s="14"/>
      <c r="AQ32" s="13"/>
      <c r="AR32" s="15"/>
      <c r="AS32" s="11"/>
      <c r="AT32" s="12"/>
      <c r="AU32" s="15"/>
      <c r="AV32" s="11"/>
      <c r="AW32" s="12"/>
      <c r="AX32" s="13"/>
      <c r="AY32" s="14"/>
      <c r="AZ32" s="12"/>
      <c r="BA32" s="15"/>
      <c r="BB32" s="14"/>
      <c r="BC32" s="13"/>
      <c r="BD32" s="15"/>
      <c r="BE32" s="11"/>
      <c r="BF32" s="12"/>
      <c r="BG32" s="15"/>
      <c r="BH32" s="11"/>
      <c r="BI32" s="12"/>
      <c r="BJ32" s="13"/>
      <c r="BK32" s="14"/>
      <c r="BL32" s="12"/>
      <c r="BM32" s="15"/>
      <c r="BN32" s="14"/>
      <c r="BO32" s="13"/>
      <c r="BP32" s="15"/>
      <c r="BQ32" s="11"/>
      <c r="BR32" s="12"/>
      <c r="BS32" s="15"/>
      <c r="BT32" s="11"/>
      <c r="BU32" s="12"/>
      <c r="BV32" s="13"/>
      <c r="BW32" s="14"/>
      <c r="BX32" s="12"/>
      <c r="BY32" s="15"/>
      <c r="BZ32" s="14"/>
      <c r="CA32" s="13"/>
      <c r="CB32" s="15"/>
    </row>
    <row r="33" spans="1:80" ht="14.25" customHeight="1">
      <c r="A33" s="217"/>
      <c r="B33" s="228"/>
      <c r="C33" s="280"/>
      <c r="D33" s="91" t="s">
        <v>36</v>
      </c>
      <c r="E33" s="194" t="s">
        <v>37</v>
      </c>
      <c r="F33" s="195"/>
      <c r="G33" s="195"/>
      <c r="H33" s="196"/>
      <c r="I33" s="205" t="s">
        <v>92</v>
      </c>
      <c r="J33" s="205"/>
      <c r="K33" s="206"/>
      <c r="L33" s="205" t="s">
        <v>92</v>
      </c>
      <c r="M33" s="205"/>
      <c r="N33" s="206"/>
      <c r="O33" s="205" t="s">
        <v>92</v>
      </c>
      <c r="P33" s="205"/>
      <c r="Q33" s="206"/>
      <c r="R33" s="205" t="s">
        <v>92</v>
      </c>
      <c r="S33" s="205"/>
      <c r="T33" s="206"/>
      <c r="U33" s="205" t="s">
        <v>92</v>
      </c>
      <c r="V33" s="205"/>
      <c r="W33" s="206"/>
      <c r="X33" s="205" t="s">
        <v>92</v>
      </c>
      <c r="Y33" s="205"/>
      <c r="Z33" s="206"/>
      <c r="AA33" s="205" t="s">
        <v>92</v>
      </c>
      <c r="AB33" s="205"/>
      <c r="AC33" s="206"/>
      <c r="AD33" s="205" t="s">
        <v>94</v>
      </c>
      <c r="AE33" s="205"/>
      <c r="AF33" s="206"/>
      <c r="AG33" s="205" t="s">
        <v>94</v>
      </c>
      <c r="AH33" s="205"/>
      <c r="AI33" s="206"/>
      <c r="AJ33" s="205" t="s">
        <v>94</v>
      </c>
      <c r="AK33" s="205"/>
      <c r="AL33" s="206"/>
      <c r="AM33" s="205" t="s">
        <v>94</v>
      </c>
      <c r="AN33" s="205"/>
      <c r="AO33" s="206"/>
      <c r="AP33" s="205" t="s">
        <v>94</v>
      </c>
      <c r="AQ33" s="205"/>
      <c r="AR33" s="206"/>
      <c r="AS33" s="205" t="s">
        <v>94</v>
      </c>
      <c r="AT33" s="205"/>
      <c r="AU33" s="206"/>
      <c r="AV33" s="205" t="s">
        <v>92</v>
      </c>
      <c r="AW33" s="205"/>
      <c r="AX33" s="206"/>
      <c r="AY33" s="205" t="s">
        <v>92</v>
      </c>
      <c r="AZ33" s="205"/>
      <c r="BA33" s="206"/>
      <c r="BB33" s="205" t="s">
        <v>92</v>
      </c>
      <c r="BC33" s="205"/>
      <c r="BD33" s="206"/>
      <c r="BE33" s="205" t="s">
        <v>92</v>
      </c>
      <c r="BF33" s="205"/>
      <c r="BG33" s="206"/>
      <c r="BH33" s="205" t="s">
        <v>92</v>
      </c>
      <c r="BI33" s="205"/>
      <c r="BJ33" s="206"/>
      <c r="BK33" s="205" t="s">
        <v>92</v>
      </c>
      <c r="BL33" s="205"/>
      <c r="BM33" s="206"/>
      <c r="BN33" s="205" t="s">
        <v>95</v>
      </c>
      <c r="BO33" s="205"/>
      <c r="BP33" s="206"/>
      <c r="BQ33" s="205" t="s">
        <v>95</v>
      </c>
      <c r="BR33" s="205"/>
      <c r="BS33" s="206"/>
      <c r="BT33" s="205" t="s">
        <v>95</v>
      </c>
      <c r="BU33" s="205"/>
      <c r="BV33" s="206"/>
      <c r="BW33" s="205" t="s">
        <v>95</v>
      </c>
      <c r="BX33" s="205"/>
      <c r="BY33" s="206"/>
      <c r="BZ33" s="205" t="s">
        <v>95</v>
      </c>
      <c r="CA33" s="205"/>
      <c r="CB33" s="206"/>
    </row>
    <row r="34" spans="1:80" ht="14.25" customHeight="1" thickBot="1">
      <c r="A34" s="217"/>
      <c r="B34" s="222"/>
      <c r="C34" s="281"/>
      <c r="D34" s="89" t="s">
        <v>36</v>
      </c>
      <c r="E34" s="282" t="s">
        <v>38</v>
      </c>
      <c r="F34" s="283"/>
      <c r="G34" s="283"/>
      <c r="H34" s="284"/>
      <c r="I34" s="195" t="s">
        <v>93</v>
      </c>
      <c r="J34" s="195"/>
      <c r="K34" s="196"/>
      <c r="L34" s="195" t="s">
        <v>93</v>
      </c>
      <c r="M34" s="195"/>
      <c r="N34" s="196"/>
      <c r="O34" s="195" t="s">
        <v>93</v>
      </c>
      <c r="P34" s="195"/>
      <c r="Q34" s="196"/>
      <c r="R34" s="195" t="s">
        <v>93</v>
      </c>
      <c r="S34" s="195"/>
      <c r="T34" s="196"/>
      <c r="U34" s="195" t="s">
        <v>93</v>
      </c>
      <c r="V34" s="195"/>
      <c r="W34" s="196"/>
      <c r="X34" s="195" t="s">
        <v>93</v>
      </c>
      <c r="Y34" s="195"/>
      <c r="Z34" s="196"/>
      <c r="AA34" s="195" t="s">
        <v>93</v>
      </c>
      <c r="AB34" s="195"/>
      <c r="AC34" s="196"/>
      <c r="AD34" s="195" t="s">
        <v>93</v>
      </c>
      <c r="AE34" s="195"/>
      <c r="AF34" s="196"/>
      <c r="AG34" s="195" t="s">
        <v>96</v>
      </c>
      <c r="AH34" s="195"/>
      <c r="AI34" s="196"/>
      <c r="AJ34" s="195" t="s">
        <v>96</v>
      </c>
      <c r="AK34" s="195"/>
      <c r="AL34" s="196"/>
      <c r="AM34" s="195" t="s">
        <v>97</v>
      </c>
      <c r="AN34" s="195"/>
      <c r="AO34" s="196"/>
      <c r="AP34" s="194" t="s">
        <v>98</v>
      </c>
      <c r="AQ34" s="195"/>
      <c r="AR34" s="196"/>
      <c r="AS34" s="195" t="s">
        <v>95</v>
      </c>
      <c r="AT34" s="195"/>
      <c r="AU34" s="196"/>
      <c r="AV34" s="213" t="s">
        <v>93</v>
      </c>
      <c r="AW34" s="214"/>
      <c r="AX34" s="215"/>
      <c r="AY34" s="213" t="s">
        <v>93</v>
      </c>
      <c r="AZ34" s="214"/>
      <c r="BA34" s="215"/>
      <c r="BB34" s="213" t="s">
        <v>93</v>
      </c>
      <c r="BC34" s="214"/>
      <c r="BD34" s="215"/>
      <c r="BE34" s="213" t="s">
        <v>93</v>
      </c>
      <c r="BF34" s="214"/>
      <c r="BG34" s="215"/>
      <c r="BH34" s="213" t="s">
        <v>93</v>
      </c>
      <c r="BI34" s="214"/>
      <c r="BJ34" s="215"/>
      <c r="BK34" s="194" t="s">
        <v>95</v>
      </c>
      <c r="BL34" s="195"/>
      <c r="BM34" s="196"/>
      <c r="BN34" s="194" t="s">
        <v>95</v>
      </c>
      <c r="BO34" s="195"/>
      <c r="BP34" s="196"/>
      <c r="BQ34" s="194" t="s">
        <v>92</v>
      </c>
      <c r="BR34" s="195"/>
      <c r="BS34" s="196"/>
      <c r="BT34" s="194" t="s">
        <v>94</v>
      </c>
      <c r="BU34" s="195"/>
      <c r="BV34" s="196"/>
      <c r="BW34" s="194" t="s">
        <v>95</v>
      </c>
      <c r="BX34" s="195"/>
      <c r="BY34" s="196"/>
      <c r="BZ34" s="194" t="s">
        <v>92</v>
      </c>
      <c r="CA34" s="195"/>
      <c r="CB34" s="196"/>
    </row>
    <row r="35" spans="1:80" ht="14.25" customHeight="1">
      <c r="A35" s="217"/>
      <c r="B35" s="253" t="s">
        <v>16</v>
      </c>
      <c r="C35" s="254"/>
      <c r="D35" s="255"/>
      <c r="E35" s="262" t="s">
        <v>33</v>
      </c>
      <c r="F35" s="263"/>
      <c r="G35" s="263"/>
      <c r="H35" s="263"/>
      <c r="I35" s="202">
        <v>0.84692333315470614</v>
      </c>
      <c r="J35" s="203"/>
      <c r="K35" s="204"/>
      <c r="L35" s="202">
        <v>0.85071808288208461</v>
      </c>
      <c r="M35" s="203"/>
      <c r="N35" s="204"/>
      <c r="O35" s="202">
        <v>0.86355979256759108</v>
      </c>
      <c r="P35" s="203"/>
      <c r="Q35" s="204"/>
      <c r="R35" s="202">
        <v>0.84096659825436315</v>
      </c>
      <c r="S35" s="203"/>
      <c r="T35" s="204"/>
      <c r="U35" s="202">
        <v>0.83307419499902824</v>
      </c>
      <c r="V35" s="203"/>
      <c r="W35" s="204"/>
      <c r="X35" s="202">
        <v>0.84117847537655355</v>
      </c>
      <c r="Y35" s="203"/>
      <c r="Z35" s="204"/>
      <c r="AA35" s="202">
        <v>0.85573198358059066</v>
      </c>
      <c r="AB35" s="203"/>
      <c r="AC35" s="204"/>
      <c r="AD35" s="202">
        <v>0.87477015082608689</v>
      </c>
      <c r="AE35" s="203"/>
      <c r="AF35" s="204"/>
      <c r="AG35" s="202">
        <v>0.87163727595964191</v>
      </c>
      <c r="AH35" s="203"/>
      <c r="AI35" s="204"/>
      <c r="AJ35" s="202">
        <v>0.86805331426220278</v>
      </c>
      <c r="AK35" s="203"/>
      <c r="AL35" s="204"/>
      <c r="AM35" s="202">
        <v>0.86984634499804159</v>
      </c>
      <c r="AN35" s="203"/>
      <c r="AO35" s="204"/>
      <c r="AP35" s="202">
        <v>0.90015925141551356</v>
      </c>
      <c r="AQ35" s="203"/>
      <c r="AR35" s="204"/>
      <c r="AS35" s="202">
        <v>0.87317483933365625</v>
      </c>
      <c r="AT35" s="203"/>
      <c r="AU35" s="204"/>
      <c r="AV35" s="202">
        <v>0.87643876027759549</v>
      </c>
      <c r="AW35" s="203"/>
      <c r="AX35" s="204"/>
      <c r="AY35" s="202">
        <v>0.86439906232072561</v>
      </c>
      <c r="AZ35" s="203"/>
      <c r="BA35" s="204"/>
      <c r="BB35" s="202">
        <v>0.86328148504118696</v>
      </c>
      <c r="BC35" s="203"/>
      <c r="BD35" s="204"/>
      <c r="BE35" s="202">
        <v>0.88180839804419131</v>
      </c>
      <c r="BF35" s="203"/>
      <c r="BG35" s="204"/>
      <c r="BH35" s="202">
        <v>0.89788216986870895</v>
      </c>
      <c r="BI35" s="203"/>
      <c r="BJ35" s="204"/>
      <c r="BK35" s="202">
        <v>0.8984511133280183</v>
      </c>
      <c r="BL35" s="203"/>
      <c r="BM35" s="204"/>
      <c r="BN35" s="202">
        <v>0.90403774735468012</v>
      </c>
      <c r="BO35" s="203"/>
      <c r="BP35" s="204"/>
      <c r="BQ35" s="202">
        <v>0.89891359377459257</v>
      </c>
      <c r="BR35" s="203"/>
      <c r="BS35" s="204"/>
      <c r="BT35" s="202">
        <v>0.89494539806002604</v>
      </c>
      <c r="BU35" s="203"/>
      <c r="BV35" s="204"/>
      <c r="BW35" s="202">
        <v>0.88609821280881984</v>
      </c>
      <c r="BX35" s="203"/>
      <c r="BY35" s="204"/>
      <c r="BZ35" s="202">
        <v>0.85776119489906555</v>
      </c>
      <c r="CA35" s="203"/>
      <c r="CB35" s="204"/>
    </row>
    <row r="36" spans="1:80" ht="14.25" customHeight="1">
      <c r="A36" s="217"/>
      <c r="B36" s="256"/>
      <c r="C36" s="257"/>
      <c r="D36" s="258"/>
      <c r="E36" s="249" t="s">
        <v>34</v>
      </c>
      <c r="F36" s="250"/>
      <c r="G36" s="250"/>
      <c r="H36" s="250"/>
      <c r="I36" s="199">
        <v>0.99326313908724284</v>
      </c>
      <c r="J36" s="200"/>
      <c r="K36" s="201"/>
      <c r="L36" s="199">
        <v>0.99336600426939592</v>
      </c>
      <c r="M36" s="200"/>
      <c r="N36" s="201"/>
      <c r="O36" s="199">
        <v>0.99235364578340457</v>
      </c>
      <c r="P36" s="200"/>
      <c r="Q36" s="201"/>
      <c r="R36" s="199">
        <v>0.99165561734323782</v>
      </c>
      <c r="S36" s="200"/>
      <c r="T36" s="201"/>
      <c r="U36" s="199">
        <v>0.99192983470307983</v>
      </c>
      <c r="V36" s="200"/>
      <c r="W36" s="201"/>
      <c r="X36" s="199">
        <v>0.99276037776197168</v>
      </c>
      <c r="Y36" s="200"/>
      <c r="Z36" s="201"/>
      <c r="AA36" s="199">
        <v>0.99292172825179092</v>
      </c>
      <c r="AB36" s="200"/>
      <c r="AC36" s="201"/>
      <c r="AD36" s="199">
        <v>0.99318239565316113</v>
      </c>
      <c r="AE36" s="200"/>
      <c r="AF36" s="201"/>
      <c r="AG36" s="199">
        <v>0.99380044348725072</v>
      </c>
      <c r="AH36" s="200"/>
      <c r="AI36" s="201"/>
      <c r="AJ36" s="199">
        <v>0.98896828607144027</v>
      </c>
      <c r="AK36" s="200"/>
      <c r="AL36" s="201"/>
      <c r="AM36" s="199">
        <v>0.98651164540970793</v>
      </c>
      <c r="AN36" s="200"/>
      <c r="AO36" s="201"/>
      <c r="AP36" s="199">
        <v>0.99081667471680657</v>
      </c>
      <c r="AQ36" s="200"/>
      <c r="AR36" s="201"/>
      <c r="AS36" s="199">
        <v>0.9916382425172483</v>
      </c>
      <c r="AT36" s="200"/>
      <c r="AU36" s="201"/>
      <c r="AV36" s="199">
        <v>0.98908325524217311</v>
      </c>
      <c r="AW36" s="200"/>
      <c r="AX36" s="201"/>
      <c r="AY36" s="199">
        <v>0.98824326655917916</v>
      </c>
      <c r="AZ36" s="200"/>
      <c r="BA36" s="201"/>
      <c r="BB36" s="199">
        <v>0.98716225559863913</v>
      </c>
      <c r="BC36" s="200"/>
      <c r="BD36" s="201"/>
      <c r="BE36" s="199">
        <v>0.98750977650115113</v>
      </c>
      <c r="BF36" s="200"/>
      <c r="BG36" s="201"/>
      <c r="BH36" s="199">
        <v>0.99034788491018999</v>
      </c>
      <c r="BI36" s="200"/>
      <c r="BJ36" s="201"/>
      <c r="BK36" s="199">
        <v>0.99030479459677323</v>
      </c>
      <c r="BL36" s="200"/>
      <c r="BM36" s="201"/>
      <c r="BN36" s="199">
        <v>0.99048373142379698</v>
      </c>
      <c r="BO36" s="200"/>
      <c r="BP36" s="201"/>
      <c r="BQ36" s="199">
        <v>0.99142359099649591</v>
      </c>
      <c r="BR36" s="200"/>
      <c r="BS36" s="201"/>
      <c r="BT36" s="199">
        <v>0.99189607603347529</v>
      </c>
      <c r="BU36" s="200"/>
      <c r="BV36" s="201"/>
      <c r="BW36" s="199">
        <v>0.99130435076119738</v>
      </c>
      <c r="BX36" s="200"/>
      <c r="BY36" s="201"/>
      <c r="BZ36" s="199">
        <v>0.9900849747631898</v>
      </c>
      <c r="CA36" s="200"/>
      <c r="CB36" s="201"/>
    </row>
    <row r="37" spans="1:80" ht="14.25" customHeight="1">
      <c r="A37" s="217"/>
      <c r="B37" s="256"/>
      <c r="C37" s="257"/>
      <c r="D37" s="258"/>
      <c r="E37" s="249" t="s">
        <v>59</v>
      </c>
      <c r="F37" s="250"/>
      <c r="G37" s="250"/>
      <c r="H37" s="250"/>
      <c r="I37" s="191">
        <v>0.73389221800143589</v>
      </c>
      <c r="J37" s="192"/>
      <c r="K37" s="193"/>
      <c r="L37" s="191">
        <v>0.71622958814491366</v>
      </c>
      <c r="M37" s="192"/>
      <c r="N37" s="193"/>
      <c r="O37" s="191">
        <v>0.71165394987797614</v>
      </c>
      <c r="P37" s="192"/>
      <c r="Q37" s="193"/>
      <c r="R37" s="191">
        <v>0.70468934323697074</v>
      </c>
      <c r="S37" s="192"/>
      <c r="T37" s="193"/>
      <c r="U37" s="191">
        <v>0.72714580703423803</v>
      </c>
      <c r="V37" s="192"/>
      <c r="W37" s="193"/>
      <c r="X37" s="191">
        <v>0.70710678118654746</v>
      </c>
      <c r="Y37" s="192"/>
      <c r="Z37" s="193"/>
      <c r="AA37" s="191">
        <v>0.72546369850921644</v>
      </c>
      <c r="AB37" s="192"/>
      <c r="AC37" s="193"/>
      <c r="AD37" s="191">
        <v>0.73097027026371364</v>
      </c>
      <c r="AE37" s="192"/>
      <c r="AF37" s="193"/>
      <c r="AG37" s="191">
        <v>0.77758009420437924</v>
      </c>
      <c r="AH37" s="192"/>
      <c r="AI37" s="193"/>
      <c r="AJ37" s="191">
        <v>0.76796636826807396</v>
      </c>
      <c r="AK37" s="192"/>
      <c r="AL37" s="193"/>
      <c r="AM37" s="191">
        <v>0.77971490844462032</v>
      </c>
      <c r="AN37" s="192"/>
      <c r="AO37" s="193"/>
      <c r="AP37" s="191">
        <v>0.79782436211807617</v>
      </c>
      <c r="AQ37" s="192"/>
      <c r="AR37" s="193"/>
      <c r="AS37" s="191">
        <v>0.79806114736563238</v>
      </c>
      <c r="AT37" s="192"/>
      <c r="AU37" s="193"/>
      <c r="AV37" s="191">
        <v>0.7828232547561077</v>
      </c>
      <c r="AW37" s="192"/>
      <c r="AX37" s="193"/>
      <c r="AY37" s="191">
        <v>0.78184577106401876</v>
      </c>
      <c r="AZ37" s="192"/>
      <c r="BA37" s="193"/>
      <c r="BB37" s="191">
        <v>0.78935221737632633</v>
      </c>
      <c r="BC37" s="192"/>
      <c r="BD37" s="193"/>
      <c r="BE37" s="191">
        <v>0.78325106484641804</v>
      </c>
      <c r="BF37" s="192"/>
      <c r="BG37" s="193"/>
      <c r="BH37" s="191">
        <v>0.78922973197201363</v>
      </c>
      <c r="BI37" s="192"/>
      <c r="BJ37" s="193"/>
      <c r="BK37" s="191">
        <v>0.78494594533039797</v>
      </c>
      <c r="BL37" s="192"/>
      <c r="BM37" s="193"/>
      <c r="BN37" s="191">
        <v>0.77134203642480559</v>
      </c>
      <c r="BO37" s="192"/>
      <c r="BP37" s="193"/>
      <c r="BQ37" s="191">
        <v>0.7697866102405384</v>
      </c>
      <c r="BR37" s="192"/>
      <c r="BS37" s="193"/>
      <c r="BT37" s="191">
        <v>0.78884476884453791</v>
      </c>
      <c r="BU37" s="192"/>
      <c r="BV37" s="193"/>
      <c r="BW37" s="191">
        <v>0.77981103785556893</v>
      </c>
      <c r="BX37" s="192"/>
      <c r="BY37" s="193"/>
      <c r="BZ37" s="191">
        <v>0.73069249985823559</v>
      </c>
      <c r="CA37" s="192"/>
      <c r="CB37" s="193"/>
    </row>
    <row r="38" spans="1:80" ht="14.25" customHeight="1" thickBot="1">
      <c r="A38" s="217"/>
      <c r="B38" s="259"/>
      <c r="C38" s="260"/>
      <c r="D38" s="261"/>
      <c r="E38" s="251" t="s">
        <v>5</v>
      </c>
      <c r="F38" s="252"/>
      <c r="G38" s="252"/>
      <c r="H38" s="252"/>
      <c r="I38" s="188">
        <v>0.95613973548477293</v>
      </c>
      <c r="J38" s="189"/>
      <c r="K38" s="190"/>
      <c r="L38" s="188">
        <v>0.94966828673754899</v>
      </c>
      <c r="M38" s="189"/>
      <c r="N38" s="190"/>
      <c r="O38" s="188">
        <v>0.94339117935415839</v>
      </c>
      <c r="P38" s="189"/>
      <c r="Q38" s="190"/>
      <c r="R38" s="188">
        <v>0.94170591707556595</v>
      </c>
      <c r="S38" s="189"/>
      <c r="T38" s="190"/>
      <c r="U38" s="188">
        <v>0.9424523735388064</v>
      </c>
      <c r="V38" s="189"/>
      <c r="W38" s="190"/>
      <c r="X38" s="188">
        <v>0.94578708186013916</v>
      </c>
      <c r="Y38" s="189"/>
      <c r="Z38" s="190"/>
      <c r="AA38" s="188">
        <v>0.95010377636148513</v>
      </c>
      <c r="AB38" s="189"/>
      <c r="AC38" s="190"/>
      <c r="AD38" s="188">
        <v>0.95352628950994889</v>
      </c>
      <c r="AE38" s="189"/>
      <c r="AF38" s="190"/>
      <c r="AG38" s="188">
        <v>0.94379924881785893</v>
      </c>
      <c r="AH38" s="189"/>
      <c r="AI38" s="190"/>
      <c r="AJ38" s="188">
        <v>0.94572661673264968</v>
      </c>
      <c r="AK38" s="189"/>
      <c r="AL38" s="190"/>
      <c r="AM38" s="188">
        <v>0.94721596957260945</v>
      </c>
      <c r="AN38" s="189"/>
      <c r="AO38" s="190"/>
      <c r="AP38" s="188">
        <v>0.94272331618719329</v>
      </c>
      <c r="AQ38" s="189"/>
      <c r="AR38" s="190"/>
      <c r="AS38" s="188">
        <v>0.94461670757884497</v>
      </c>
      <c r="AT38" s="189"/>
      <c r="AU38" s="190"/>
      <c r="AV38" s="188">
        <v>0.94157475479701369</v>
      </c>
      <c r="AW38" s="189"/>
      <c r="AX38" s="190"/>
      <c r="AY38" s="188">
        <v>0.94045576875111081</v>
      </c>
      <c r="AZ38" s="189"/>
      <c r="BA38" s="190"/>
      <c r="BB38" s="188">
        <v>0.9408472250037464</v>
      </c>
      <c r="BC38" s="189"/>
      <c r="BD38" s="190"/>
      <c r="BE38" s="188">
        <v>0.93855212612820649</v>
      </c>
      <c r="BF38" s="189"/>
      <c r="BG38" s="190"/>
      <c r="BH38" s="188">
        <v>0.93687846739676772</v>
      </c>
      <c r="BI38" s="189"/>
      <c r="BJ38" s="190"/>
      <c r="BK38" s="188">
        <v>0.9389061957813758</v>
      </c>
      <c r="BL38" s="189"/>
      <c r="BM38" s="190"/>
      <c r="BN38" s="188">
        <v>0.93923043350462376</v>
      </c>
      <c r="BO38" s="189"/>
      <c r="BP38" s="190"/>
      <c r="BQ38" s="188">
        <v>0.94205485797922939</v>
      </c>
      <c r="BR38" s="189"/>
      <c r="BS38" s="190"/>
      <c r="BT38" s="188">
        <v>0.94420187930661892</v>
      </c>
      <c r="BU38" s="189"/>
      <c r="BV38" s="190"/>
      <c r="BW38" s="188">
        <v>0.94411679877726262</v>
      </c>
      <c r="BX38" s="189"/>
      <c r="BY38" s="190"/>
      <c r="BZ38" s="188">
        <v>0.93943037174899713</v>
      </c>
      <c r="CA38" s="189"/>
      <c r="CB38" s="190"/>
    </row>
    <row r="39" spans="1:80" ht="14.25" customHeight="1">
      <c r="A39" s="217"/>
      <c r="B39" s="220" t="s">
        <v>15</v>
      </c>
      <c r="C39" s="227"/>
      <c r="D39" s="227"/>
      <c r="E39" s="267" t="s">
        <v>24</v>
      </c>
      <c r="F39" s="268"/>
      <c r="G39" s="268"/>
      <c r="H39" s="269"/>
      <c r="I39" s="108">
        <f>((J15*J15+K15*K15)/($C$8*$C$8))*$D$44</f>
        <v>7.6495363775999983E-3</v>
      </c>
      <c r="J39" s="34" t="s">
        <v>13</v>
      </c>
      <c r="K39" s="110">
        <f>($C$44/100)*((J15*J15+K15*K15)/$C$8)</f>
        <v>0.19738336319999997</v>
      </c>
      <c r="L39" s="111">
        <f>((M15*M15+N15*N15)/($C$8*$C$8))*$D$44</f>
        <v>7.6753280447999991E-3</v>
      </c>
      <c r="M39" s="34" t="s">
        <v>13</v>
      </c>
      <c r="N39" s="110">
        <f>($C$44/100)*((M15*M15+N15*N15)/$C$8)</f>
        <v>0.19804887359999998</v>
      </c>
      <c r="O39" s="111">
        <f>((P15*P15+Q15*Q15)/($C$8*$C$8))*$D$44</f>
        <v>7.6965795504000001E-3</v>
      </c>
      <c r="P39" s="34" t="s">
        <v>13</v>
      </c>
      <c r="Q39" s="110">
        <f>($C$44/100)*((P15*P15+Q15*Q15)/$C$8)</f>
        <v>0.1985972328</v>
      </c>
      <c r="R39" s="111">
        <f>((S15*S15+T15*T15)/($C$8*$C$8))*$D$44</f>
        <v>7.1058409343999996E-3</v>
      </c>
      <c r="S39" s="34" t="s">
        <v>13</v>
      </c>
      <c r="T39" s="110">
        <f>($C$44/100)*((S15*S15+T15*T15)/$C$8)</f>
        <v>0.1833542208</v>
      </c>
      <c r="U39" s="108">
        <f>((V15*V15+W15*W15)/($C$8*$C$8))*$D$44</f>
        <v>6.9254471520000006E-3</v>
      </c>
      <c r="V39" s="34" t="s">
        <v>13</v>
      </c>
      <c r="W39" s="110">
        <f>($C$44/100)*((V15*V15+W15*W15)/$C$8)</f>
        <v>0.178699464</v>
      </c>
      <c r="X39" s="111">
        <f>((Y15*Y15+Z15*Z15)/($C$8*$C$8))*$D$44</f>
        <v>7.0419828960000003E-3</v>
      </c>
      <c r="Y39" s="34" t="s">
        <v>13</v>
      </c>
      <c r="Z39" s="110">
        <f>($C$44/100)*((Y15*Y15+Z15*Z15)/$C$8)</f>
        <v>0.18170647200000004</v>
      </c>
      <c r="AA39" s="111">
        <f>((AB15*AB15+AC15*AC15)/($C$8*$C$8))*$D$44</f>
        <v>7.3857041855999997E-3</v>
      </c>
      <c r="AB39" s="34" t="s">
        <v>13</v>
      </c>
      <c r="AC39" s="110">
        <f>($C$44/100)*((AB15*AB15+AC15*AC15)/$C$8)</f>
        <v>0.19057561919999999</v>
      </c>
      <c r="AD39" s="111">
        <f>((AE15*AE15+AF15*AF15)/($C$8*$C$8))*$D$44</f>
        <v>7.7290113888E-3</v>
      </c>
      <c r="AE39" s="34" t="s">
        <v>13</v>
      </c>
      <c r="AF39" s="110">
        <f>($C$44/100)*((AE15*AE15+AF15*AF15)/$C$8)</f>
        <v>0.19943408159999998</v>
      </c>
      <c r="AG39" s="108">
        <f>((AH15*AH15+AI15*AI15)/($C$8*$C$8))*$D$44</f>
        <v>1.0830518524800001E-2</v>
      </c>
      <c r="AH39" s="34" t="s">
        <v>13</v>
      </c>
      <c r="AI39" s="110">
        <f>($C$44/100)*((AH15*AH15+AI15*AI15)/$C$8)</f>
        <v>0.27946323360000003</v>
      </c>
      <c r="AJ39" s="111">
        <f>((AK15*AK15+AL15*AL15)/($C$8*$C$8))*$D$44</f>
        <v>1.7545269643200002E-2</v>
      </c>
      <c r="AK39" s="34" t="s">
        <v>13</v>
      </c>
      <c r="AL39" s="110">
        <f>($C$44/100)*((AK15*AK15+AL15*AL15)/$C$8)</f>
        <v>0.45272604240000003</v>
      </c>
      <c r="AM39" s="111">
        <f>((AN15*AN15+AO15*AO15)/($C$8*$C$8))*$D$44</f>
        <v>1.7645108832000003E-2</v>
      </c>
      <c r="AN39" s="34" t="s">
        <v>13</v>
      </c>
      <c r="AO39" s="110">
        <f>($C$44/100)*((AN15*AN15+AO15*AO15)/$C$8)</f>
        <v>0.45530222400000003</v>
      </c>
      <c r="AP39" s="111">
        <f>((AQ15*AQ15+AR15*AR15)/($C$8*$C$8))*$D$44</f>
        <v>1.16541067968E-2</v>
      </c>
      <c r="AQ39" s="34" t="s">
        <v>13</v>
      </c>
      <c r="AR39" s="110">
        <f>($C$44/100)*((AQ15*AQ15+AR15*AR15)/$C$8)</f>
        <v>0.3007145376</v>
      </c>
      <c r="AS39" s="108">
        <f>((AT15*AT15+AU15*AU15)/($C$8*$C$8))*$D$44</f>
        <v>1.0909401983999999E-2</v>
      </c>
      <c r="AT39" s="34" t="s">
        <v>13</v>
      </c>
      <c r="AU39" s="110">
        <f>($C$44/100)*((AT15*AT15+AU15*AU15)/$C$8)</f>
        <v>0.281498688</v>
      </c>
      <c r="AV39" s="111">
        <f>((AW15*AW15+AX15*AX15)/($C$8*$C$8))*$D$44</f>
        <v>1.2165266879999997E-2</v>
      </c>
      <c r="AW39" s="34" t="s">
        <v>13</v>
      </c>
      <c r="AX39" s="110">
        <f>($C$44/100)*((AW15*AW15+AX15*AX15)/$C$8)</f>
        <v>0.31390415999999999</v>
      </c>
      <c r="AY39" s="111">
        <f>((AZ15*AZ15+BA15*BA15)/($C$8*$C$8))*$D$44</f>
        <v>1.2051629740799999E-2</v>
      </c>
      <c r="AZ39" s="34" t="s">
        <v>13</v>
      </c>
      <c r="BA39" s="110">
        <f>($C$44/100)*((AZ15*AZ15+BA15*BA15)/$C$8)</f>
        <v>0.31097194559999991</v>
      </c>
      <c r="BB39" s="111">
        <f>((BC15*BC15+BD15*BD15)/($C$8*$C$8))*$D$44</f>
        <v>1.1286486806399997E-2</v>
      </c>
      <c r="BC39" s="34" t="s">
        <v>13</v>
      </c>
      <c r="BD39" s="110">
        <f>($C$44/100)*((BC15*BC15+BD15*BD15)/$C$8)</f>
        <v>0.29122872479999995</v>
      </c>
      <c r="BE39" s="108">
        <f>((BF15*BF15+BG15*BG15)/($C$8*$C$8))*$D$44</f>
        <v>1.0582643447999997E-2</v>
      </c>
      <c r="BF39" s="34" t="s">
        <v>13</v>
      </c>
      <c r="BG39" s="110">
        <f>($C$44/100)*((BF15*BF15+BG15*BG15)/$C$8)</f>
        <v>0.27306723599999999</v>
      </c>
      <c r="BH39" s="111">
        <f>((BI15*BI15+BJ15*BJ15)/($C$8*$C$8))*$D$44</f>
        <v>1.0404467985599998E-2</v>
      </c>
      <c r="BI39" s="34" t="s">
        <v>13</v>
      </c>
      <c r="BJ39" s="110">
        <f>($C$44/100)*((BI15*BI15+BJ15*BJ15)/$C$8)</f>
        <v>0.26846971920000001</v>
      </c>
      <c r="BK39" s="111">
        <f>((BL15*BL15+BM15*BM15)/($C$8*$C$8))*$D$44</f>
        <v>1.0187131780799998E-2</v>
      </c>
      <c r="BL39" s="34" t="s">
        <v>13</v>
      </c>
      <c r="BM39" s="110">
        <f>($C$44/100)*((BL15*BL15+BM15*BM15)/$C$8)</f>
        <v>0.26286172559999998</v>
      </c>
      <c r="BN39" s="111">
        <f>((BO15*BO15+BP15*BP15)/($C$8*$C$8))*$D$44</f>
        <v>1.0447902691200002E-2</v>
      </c>
      <c r="BO39" s="34" t="s">
        <v>13</v>
      </c>
      <c r="BP39" s="110">
        <f>($C$44/100)*((BO15*BO15+BP15*BP15)/$C$8)</f>
        <v>0.26959047840000006</v>
      </c>
      <c r="BQ39" s="108">
        <f>((BR15*BR15+BS15*BS15)/($C$8*$C$8))*$D$44</f>
        <v>1.01899712304E-2</v>
      </c>
      <c r="BR39" s="34" t="s">
        <v>13</v>
      </c>
      <c r="BS39" s="110">
        <f>($C$44/100)*((BR15*BR15+BS15*BS15)/$C$8)</f>
        <v>0.26293499279999999</v>
      </c>
      <c r="BT39" s="111">
        <f>((BU15*BU15+BV15*BV15)/($C$8*$C$8))*$D$44</f>
        <v>1.0005229540800001E-2</v>
      </c>
      <c r="BU39" s="34" t="s">
        <v>13</v>
      </c>
      <c r="BV39" s="110">
        <f>($C$44/100)*((BU15*BU15+BV15*BV15)/$C$8)</f>
        <v>0.25816804560000006</v>
      </c>
      <c r="BW39" s="111">
        <f>((BX15*BX15+BY15*BY15)/($C$8*$C$8))*$D$44</f>
        <v>9.7107549551999992E-3</v>
      </c>
      <c r="BX39" s="34" t="s">
        <v>13</v>
      </c>
      <c r="BY39" s="110">
        <f>($C$44/100)*((BX15*BX15+BY15*BY15)/$C$8)</f>
        <v>0.25056962639999997</v>
      </c>
      <c r="BZ39" s="111">
        <f>((CA15*CA15+CB15*CB15)/($C$8*$C$8))*$D$44</f>
        <v>8.434377993599999E-3</v>
      </c>
      <c r="CA39" s="34" t="s">
        <v>13</v>
      </c>
      <c r="CB39" s="110">
        <f>($C$44/100)*((CA15*CA15+CB15*CB15)/$C$8)</f>
        <v>0.21763487519999999</v>
      </c>
    </row>
    <row r="40" spans="1:80" ht="14.25" customHeight="1">
      <c r="A40" s="217"/>
      <c r="B40" s="228"/>
      <c r="C40" s="229"/>
      <c r="D40" s="229"/>
      <c r="E40" s="245" t="s">
        <v>24</v>
      </c>
      <c r="F40" s="246"/>
      <c r="G40" s="246"/>
      <c r="H40" s="247"/>
      <c r="I40" s="109">
        <f>((J16*J16+K16*K16)/($C$12*$C$12))*$D$45</f>
        <v>7.2779128960949995E-3</v>
      </c>
      <c r="J40" s="34" t="s">
        <v>13</v>
      </c>
      <c r="K40" s="112">
        <f>($C$45/100)*((J16*J16+K16*K16)/$C$12)</f>
        <v>0.17368927151399999</v>
      </c>
      <c r="L40" s="113">
        <f>((M16*M16+N16*N16)/($C$12*$C$12))*$D$45</f>
        <v>7.3223024391900005E-3</v>
      </c>
      <c r="M40" s="34" t="s">
        <v>13</v>
      </c>
      <c r="N40" s="112">
        <f>($C$45/100)*((M16*M16+N16*N16)/$C$12)</f>
        <v>0.17474863942800001</v>
      </c>
      <c r="O40" s="113">
        <f>((P16*P16+Q16*Q16)/($C$12*$C$12))*$D$45</f>
        <v>7.2934178746950021E-3</v>
      </c>
      <c r="P40" s="34" t="s">
        <v>13</v>
      </c>
      <c r="Q40" s="112">
        <f>($C$45/100)*((P16*P16+Q16*Q16)/$C$12)</f>
        <v>0.17405930183400004</v>
      </c>
      <c r="R40" s="113">
        <f>((S16*S16+T16*T16)/($C$12*$C$12))*$D$45</f>
        <v>6.6674466099000008E-3</v>
      </c>
      <c r="S40" s="34" t="s">
        <v>13</v>
      </c>
      <c r="T40" s="112">
        <f>($C$45/100)*((S16*S16+T16*T16)/$C$12)</f>
        <v>0.15912033587999999</v>
      </c>
      <c r="U40" s="109">
        <f>((V16*V16+W16*W16)/($C$12*$C$12))*$D$45</f>
        <v>6.7081700357999995E-3</v>
      </c>
      <c r="V40" s="34" t="s">
        <v>13</v>
      </c>
      <c r="W40" s="112">
        <f>($C$45/100)*((V16*V16+W16*W16)/$C$12)</f>
        <v>0.16009221095999998</v>
      </c>
      <c r="X40" s="113">
        <f>((Y16*Y16+Z16*Z16)/($C$12*$C$12))*$D$45</f>
        <v>6.6529928991149985E-3</v>
      </c>
      <c r="Y40" s="34" t="s">
        <v>13</v>
      </c>
      <c r="Z40" s="112">
        <f>($C$45/100)*((Y16*Y16+Z16*Z16)/$C$12)</f>
        <v>0.15877539433799998</v>
      </c>
      <c r="AA40" s="113">
        <f>((AB16*AB16+AC16*AC16)/($C$12*$C$12))*$D$45</f>
        <v>7.1415548378550003E-3</v>
      </c>
      <c r="AB40" s="34" t="s">
        <v>13</v>
      </c>
      <c r="AC40" s="112">
        <f>($C$45/100)*((AB16*AB16+AC16*AC16)/$C$12)</f>
        <v>0.17043505122599997</v>
      </c>
      <c r="AD40" s="113">
        <f>((AE16*AE16+AF16*AF16)/($C$12*$C$12))*$D$45</f>
        <v>6.5324531978549994E-3</v>
      </c>
      <c r="AE40" s="34" t="s">
        <v>13</v>
      </c>
      <c r="AF40" s="112">
        <f>($C$45/100)*((AE16*AE16+AF16*AF16)/$C$12)</f>
        <v>0.15589868322599998</v>
      </c>
      <c r="AG40" s="109">
        <f>((AH16*AH16+AI16*AI16)/($C$12*$C$12))*$D$45</f>
        <v>1.0101220691715001E-2</v>
      </c>
      <c r="AH40" s="34" t="s">
        <v>13</v>
      </c>
      <c r="AI40" s="112">
        <f>($C$45/100)*((AH16*AH16+AI16*AI16)/$C$12)</f>
        <v>0.24106824145799999</v>
      </c>
      <c r="AJ40" s="113">
        <f>((AK16*AK16+AL16*AL16)/($C$12*$C$12))*$D$45</f>
        <v>8.6668403983200006E-3</v>
      </c>
      <c r="AK40" s="34" t="s">
        <v>13</v>
      </c>
      <c r="AL40" s="112">
        <f>($C$45/100)*((AK16*AK16+AL16*AL16)/$C$12)</f>
        <v>0.20683638518399999</v>
      </c>
      <c r="AM40" s="113">
        <f>((AN16*AN16+AO16*AO16)/($C$12*$C$12))*$D$45</f>
        <v>8.9264217360600015E-3</v>
      </c>
      <c r="AN40" s="34" t="s">
        <v>13</v>
      </c>
      <c r="AO40" s="112">
        <f>($C$45/100)*((AN16*AN16+AO16*AO16)/$C$12)</f>
        <v>0.21303136087200003</v>
      </c>
      <c r="AP40" s="113">
        <f>((AQ16*AQ16+AR16*AR16)/($C$12*$C$12))*$D$45</f>
        <v>1.4228792910855001E-2</v>
      </c>
      <c r="AQ40" s="34" t="s">
        <v>13</v>
      </c>
      <c r="AR40" s="112">
        <f>($C$45/100)*((AQ16*AQ16+AR16*AR16)/$C$12)</f>
        <v>0.33957381882600002</v>
      </c>
      <c r="AS40" s="109">
        <f>((AT16*AT16+AU16*AU16)/($C$12*$C$12))*$D$45</f>
        <v>1.4095128046589999E-2</v>
      </c>
      <c r="AT40" s="34" t="s">
        <v>13</v>
      </c>
      <c r="AU40" s="112">
        <f>($C$45/100)*((AT16*AT16+AU16*AU16)/$C$12)</f>
        <v>0.33638387230799999</v>
      </c>
      <c r="AV40" s="113">
        <f>((AW16*AW16+AX16*AX16)/($C$12*$C$12))*$D$45</f>
        <v>1.4102578349595002E-2</v>
      </c>
      <c r="AW40" s="34" t="s">
        <v>13</v>
      </c>
      <c r="AX40" s="112">
        <f>($C$45/100)*((AW16*AW16+AX16*AX16)/$C$12)</f>
        <v>0.33656167571399997</v>
      </c>
      <c r="AY40" s="113">
        <f>((AZ16*AZ16+BA16*BA16)/($C$12*$C$12))*$D$45</f>
        <v>1.4417873571195E-2</v>
      </c>
      <c r="AZ40" s="34" t="s">
        <v>13</v>
      </c>
      <c r="BA40" s="112">
        <f>($C$45/100)*((AZ16*AZ16+BA16*BA16)/$C$12)</f>
        <v>0.34408627763399996</v>
      </c>
      <c r="BB40" s="113">
        <f>((BC16*BC16+BD16*BD16)/($C$12*$C$12))*$D$45</f>
        <v>1.2778174636109998E-2</v>
      </c>
      <c r="BC40" s="34" t="s">
        <v>13</v>
      </c>
      <c r="BD40" s="112">
        <f>($C$45/100)*((BC16*BC16+BD16*BD16)/$C$12)</f>
        <v>0.30495443893199992</v>
      </c>
      <c r="BE40" s="109">
        <f>((BF16*BF16+BG16*BG16)/($C$12*$C$12))*$D$45</f>
        <v>1.0872509830514999E-2</v>
      </c>
      <c r="BF40" s="34" t="s">
        <v>13</v>
      </c>
      <c r="BG40" s="112">
        <f>($C$45/100)*((BF16*BF16+BG16*BG16)/$C$12)</f>
        <v>0.25947525601799998</v>
      </c>
      <c r="BH40" s="113">
        <f>((BI16*BI16+BJ16*BJ16)/($C$12*$C$12))*$D$45</f>
        <v>1.1530400133554998E-2</v>
      </c>
      <c r="BI40" s="34" t="s">
        <v>13</v>
      </c>
      <c r="BJ40" s="112">
        <f>($C$45/100)*((BI16*BI16+BJ16*BJ16)/$C$12)</f>
        <v>0.27517597806599997</v>
      </c>
      <c r="BK40" s="113">
        <f>((BL16*BL16+BM16*BM16)/($C$12*$C$12))*$D$45</f>
        <v>1.0788313193775E-2</v>
      </c>
      <c r="BL40" s="34" t="s">
        <v>13</v>
      </c>
      <c r="BM40" s="112">
        <f>($C$45/100)*((BL16*BL16+BM16*BM16)/$C$12)</f>
        <v>0.25746588153</v>
      </c>
      <c r="BN40" s="113">
        <f>((BO16*BO16+BP16*BP16)/($C$12*$C$12))*$D$45</f>
        <v>1.0404396303975001E-2</v>
      </c>
      <c r="BO40" s="34" t="s">
        <v>13</v>
      </c>
      <c r="BP40" s="112">
        <f>($C$45/100)*((BO16*BO16+BP16*BP16)/$C$12)</f>
        <v>0.24830360577000002</v>
      </c>
      <c r="BQ40" s="109">
        <f>((BR16*BR16+BS16*BS16)/($C$12*$C$12))*$D$45</f>
        <v>1.0895430117150001E-2</v>
      </c>
      <c r="BR40" s="34" t="s">
        <v>13</v>
      </c>
      <c r="BS40" s="112">
        <f>($C$45/100)*((BR16*BR16+BS16*BS16)/$C$12)</f>
        <v>0.26002225458</v>
      </c>
      <c r="BT40" s="113">
        <f>((BU16*BU16+BV16*BV16)/($C$12*$C$12))*$D$45</f>
        <v>1.1105472922154998E-2</v>
      </c>
      <c r="BU40" s="34" t="s">
        <v>13</v>
      </c>
      <c r="BV40" s="112">
        <f>($C$45/100)*((BU16*BU16+BV16*BV16)/$C$12)</f>
        <v>0.26503498038599993</v>
      </c>
      <c r="BW40" s="113">
        <f>((BX16*BX16+BY16*BY16)/($C$12*$C$12))*$D$45</f>
        <v>1.2278318780159999E-2</v>
      </c>
      <c r="BX40" s="34" t="s">
        <v>13</v>
      </c>
      <c r="BY40" s="112">
        <f>($C$45/100)*((BX16*BX16+BY16*BY16)/$C$12)</f>
        <v>0.29302524979199995</v>
      </c>
      <c r="BZ40" s="113">
        <f>((CA16*CA16+CB16*CB16)/($C$12*$C$12))*$D$45</f>
        <v>1.1864437526114999E-2</v>
      </c>
      <c r="CA40" s="34" t="s">
        <v>13</v>
      </c>
      <c r="CB40" s="112">
        <f>($C$45/100)*((CA16*CA16+CB16*CB16)/$C$12)</f>
        <v>0.28314786673800002</v>
      </c>
    </row>
    <row r="41" spans="1:80" ht="14.25" customHeight="1">
      <c r="A41" s="217"/>
      <c r="B41" s="228"/>
      <c r="C41" s="229"/>
      <c r="D41" s="229"/>
      <c r="E41" s="245" t="s">
        <v>24</v>
      </c>
      <c r="F41" s="246"/>
      <c r="G41" s="246"/>
      <c r="H41" s="247"/>
      <c r="I41" s="30"/>
      <c r="J41" s="34" t="s">
        <v>13</v>
      </c>
      <c r="K41" s="27"/>
      <c r="L41" s="26"/>
      <c r="M41" s="34" t="s">
        <v>13</v>
      </c>
      <c r="N41" s="27"/>
      <c r="O41" s="26"/>
      <c r="P41" s="34" t="s">
        <v>13</v>
      </c>
      <c r="Q41" s="27"/>
      <c r="R41" s="26"/>
      <c r="S41" s="34" t="s">
        <v>13</v>
      </c>
      <c r="T41" s="27"/>
      <c r="U41" s="30"/>
      <c r="V41" s="34" t="s">
        <v>13</v>
      </c>
      <c r="W41" s="27"/>
      <c r="X41" s="26"/>
      <c r="Y41" s="34" t="s">
        <v>13</v>
      </c>
      <c r="Z41" s="27"/>
      <c r="AA41" s="26"/>
      <c r="AB41" s="34" t="s">
        <v>13</v>
      </c>
      <c r="AC41" s="27"/>
      <c r="AD41" s="26"/>
      <c r="AE41" s="34" t="s">
        <v>13</v>
      </c>
      <c r="AF41" s="27"/>
      <c r="AG41" s="30"/>
      <c r="AH41" s="34" t="s">
        <v>13</v>
      </c>
      <c r="AI41" s="27"/>
      <c r="AJ41" s="26"/>
      <c r="AK41" s="34" t="s">
        <v>13</v>
      </c>
      <c r="AL41" s="27"/>
      <c r="AM41" s="26"/>
      <c r="AN41" s="34" t="s">
        <v>13</v>
      </c>
      <c r="AO41" s="27"/>
      <c r="AP41" s="26"/>
      <c r="AQ41" s="34" t="s">
        <v>13</v>
      </c>
      <c r="AR41" s="27"/>
      <c r="AS41" s="30"/>
      <c r="AT41" s="34" t="s">
        <v>13</v>
      </c>
      <c r="AU41" s="27"/>
      <c r="AV41" s="26"/>
      <c r="AW41" s="34" t="s">
        <v>13</v>
      </c>
      <c r="AX41" s="27"/>
      <c r="AY41" s="26"/>
      <c r="AZ41" s="34" t="s">
        <v>13</v>
      </c>
      <c r="BA41" s="27"/>
      <c r="BB41" s="26"/>
      <c r="BC41" s="34" t="s">
        <v>13</v>
      </c>
      <c r="BD41" s="27"/>
      <c r="BE41" s="30"/>
      <c r="BF41" s="34" t="s">
        <v>13</v>
      </c>
      <c r="BG41" s="27"/>
      <c r="BH41" s="26"/>
      <c r="BI41" s="34" t="s">
        <v>13</v>
      </c>
      <c r="BJ41" s="27"/>
      <c r="BK41" s="26"/>
      <c r="BL41" s="34" t="s">
        <v>13</v>
      </c>
      <c r="BM41" s="27"/>
      <c r="BN41" s="26"/>
      <c r="BO41" s="34" t="s">
        <v>13</v>
      </c>
      <c r="BP41" s="27"/>
      <c r="BQ41" s="30"/>
      <c r="BR41" s="34" t="s">
        <v>13</v>
      </c>
      <c r="BS41" s="27"/>
      <c r="BT41" s="26"/>
      <c r="BU41" s="34" t="s">
        <v>13</v>
      </c>
      <c r="BV41" s="27"/>
      <c r="BW41" s="26"/>
      <c r="BX41" s="34" t="s">
        <v>13</v>
      </c>
      <c r="BY41" s="27"/>
      <c r="BZ41" s="26"/>
      <c r="CA41" s="34" t="s">
        <v>13</v>
      </c>
      <c r="CB41" s="27"/>
    </row>
    <row r="42" spans="1:80" ht="14.25" customHeight="1" thickBot="1">
      <c r="A42" s="217"/>
      <c r="B42" s="228"/>
      <c r="C42" s="229"/>
      <c r="D42" s="229"/>
      <c r="E42" s="238" t="s">
        <v>24</v>
      </c>
      <c r="F42" s="239"/>
      <c r="G42" s="239"/>
      <c r="H42" s="240"/>
      <c r="I42" s="32"/>
      <c r="J42" s="35" t="s">
        <v>13</v>
      </c>
      <c r="K42" s="33"/>
      <c r="L42" s="31"/>
      <c r="M42" s="35" t="s">
        <v>13</v>
      </c>
      <c r="N42" s="33"/>
      <c r="O42" s="31"/>
      <c r="P42" s="35" t="s">
        <v>13</v>
      </c>
      <c r="Q42" s="33"/>
      <c r="R42" s="31"/>
      <c r="S42" s="35" t="s">
        <v>13</v>
      </c>
      <c r="T42" s="33"/>
      <c r="U42" s="32"/>
      <c r="V42" s="35" t="s">
        <v>13</v>
      </c>
      <c r="W42" s="33"/>
      <c r="X42" s="31"/>
      <c r="Y42" s="35" t="s">
        <v>13</v>
      </c>
      <c r="Z42" s="33"/>
      <c r="AA42" s="31"/>
      <c r="AB42" s="35" t="s">
        <v>13</v>
      </c>
      <c r="AC42" s="33"/>
      <c r="AD42" s="31"/>
      <c r="AE42" s="35" t="s">
        <v>13</v>
      </c>
      <c r="AF42" s="33"/>
      <c r="AG42" s="32"/>
      <c r="AH42" s="35" t="s">
        <v>13</v>
      </c>
      <c r="AI42" s="33"/>
      <c r="AJ42" s="31"/>
      <c r="AK42" s="35" t="s">
        <v>13</v>
      </c>
      <c r="AL42" s="33"/>
      <c r="AM42" s="31"/>
      <c r="AN42" s="35" t="s">
        <v>13</v>
      </c>
      <c r="AO42" s="33"/>
      <c r="AP42" s="31"/>
      <c r="AQ42" s="35" t="s">
        <v>13</v>
      </c>
      <c r="AR42" s="33"/>
      <c r="AS42" s="32"/>
      <c r="AT42" s="35" t="s">
        <v>13</v>
      </c>
      <c r="AU42" s="33"/>
      <c r="AV42" s="31"/>
      <c r="AW42" s="35" t="s">
        <v>13</v>
      </c>
      <c r="AX42" s="33"/>
      <c r="AY42" s="31"/>
      <c r="AZ42" s="35" t="s">
        <v>13</v>
      </c>
      <c r="BA42" s="33"/>
      <c r="BB42" s="31"/>
      <c r="BC42" s="35" t="s">
        <v>13</v>
      </c>
      <c r="BD42" s="33"/>
      <c r="BE42" s="32"/>
      <c r="BF42" s="35" t="s">
        <v>13</v>
      </c>
      <c r="BG42" s="33"/>
      <c r="BH42" s="31"/>
      <c r="BI42" s="35" t="s">
        <v>13</v>
      </c>
      <c r="BJ42" s="33"/>
      <c r="BK42" s="31"/>
      <c r="BL42" s="35" t="s">
        <v>13</v>
      </c>
      <c r="BM42" s="33"/>
      <c r="BN42" s="31"/>
      <c r="BO42" s="35" t="s">
        <v>13</v>
      </c>
      <c r="BP42" s="33"/>
      <c r="BQ42" s="32"/>
      <c r="BR42" s="35" t="s">
        <v>13</v>
      </c>
      <c r="BS42" s="33"/>
      <c r="BT42" s="31"/>
      <c r="BU42" s="35" t="s">
        <v>13</v>
      </c>
      <c r="BV42" s="33"/>
      <c r="BW42" s="31"/>
      <c r="BX42" s="35" t="s">
        <v>13</v>
      </c>
      <c r="BY42" s="33"/>
      <c r="BZ42" s="31"/>
      <c r="CA42" s="35" t="s">
        <v>13</v>
      </c>
      <c r="CB42" s="33"/>
    </row>
    <row r="43" spans="1:80" ht="15.75" customHeight="1">
      <c r="A43" s="218"/>
      <c r="B43" s="79"/>
      <c r="C43" s="80" t="s">
        <v>48</v>
      </c>
      <c r="D43" s="81" t="s">
        <v>49</v>
      </c>
      <c r="E43" s="49"/>
      <c r="F43" s="248" t="s">
        <v>18</v>
      </c>
      <c r="G43" s="248"/>
      <c r="H43" s="48"/>
      <c r="I43" s="61">
        <f>J8+J7+$H$6+I39</f>
        <v>8.2796995363776009</v>
      </c>
      <c r="J43" s="47" t="s">
        <v>13</v>
      </c>
      <c r="K43" s="61">
        <f>K8+K7+$H$7+K39</f>
        <v>2.9333833632000004</v>
      </c>
      <c r="L43" s="66">
        <f>M8+M7+$H$6+L39</f>
        <v>8.2797253280447993</v>
      </c>
      <c r="M43" s="47" t="s">
        <v>13</v>
      </c>
      <c r="N43" s="67">
        <f>N8+N7+$H$7+N39</f>
        <v>2.9820488736000001</v>
      </c>
      <c r="O43" s="61">
        <f>P8+P7+$H$6+O39</f>
        <v>8.3037465795504009</v>
      </c>
      <c r="P43" s="47" t="s">
        <v>13</v>
      </c>
      <c r="Q43" s="61">
        <f>Q8+Q7+$H$7+Q39</f>
        <v>2.9465972328000003</v>
      </c>
      <c r="R43" s="66">
        <f>S8+S7+$H$6+R39</f>
        <v>7.9431558409343994</v>
      </c>
      <c r="S43" s="47" t="s">
        <v>13</v>
      </c>
      <c r="T43" s="67">
        <f>T8+T7+$H$7+T39</f>
        <v>2.9433542208000003</v>
      </c>
      <c r="U43" s="61">
        <f>V8+V7+$H$6+U39</f>
        <v>7.8349754471519999</v>
      </c>
      <c r="V43" s="47" t="s">
        <v>13</v>
      </c>
      <c r="W43" s="61">
        <f>W8+W7+$H$7+W39</f>
        <v>2.9266994640000004</v>
      </c>
      <c r="X43" s="66">
        <f>Y8+Y7+$H$6+X39</f>
        <v>7.9310919828960005</v>
      </c>
      <c r="Y43" s="47" t="s">
        <v>13</v>
      </c>
      <c r="Z43" s="67">
        <f>Z8+Z7+$H$7+Z39</f>
        <v>2.8577064720000003</v>
      </c>
      <c r="AA43" s="61">
        <f>AB8+AB7+$H$6+AA39</f>
        <v>8.1594357041856007</v>
      </c>
      <c r="AB43" s="47" t="s">
        <v>13</v>
      </c>
      <c r="AC43" s="61">
        <f>AC8+AC7+$H$7+AC39</f>
        <v>2.8065756192000002</v>
      </c>
      <c r="AD43" s="66">
        <f>AE8+AE7+$H$6+AD39</f>
        <v>8.3877790113888011</v>
      </c>
      <c r="AE43" s="47" t="s">
        <v>13</v>
      </c>
      <c r="AF43" s="67">
        <f>AF8+AF7+$H$7+AF39</f>
        <v>2.7314340815999998</v>
      </c>
      <c r="AG43" s="61">
        <f>AH8+AH7+$H$6+AG39</f>
        <v>9.8308805185248023</v>
      </c>
      <c r="AH43" s="47" t="s">
        <v>13</v>
      </c>
      <c r="AI43" s="61">
        <f>AI8+AI7+$H$7+AI39</f>
        <v>3.5554632336000003</v>
      </c>
      <c r="AJ43" s="66">
        <f>AK8+AK7+$H$6+AJ39</f>
        <v>12.261595269643202</v>
      </c>
      <c r="AK43" s="47" t="s">
        <v>13</v>
      </c>
      <c r="AL43" s="67">
        <f>AL8+AL7+$H$7+AL39</f>
        <v>5.2767260424</v>
      </c>
      <c r="AM43" s="61">
        <f>AN8+AN7+$H$6+AM39</f>
        <v>12.273695108832001</v>
      </c>
      <c r="AN43" s="47" t="s">
        <v>13</v>
      </c>
      <c r="AO43" s="61">
        <f>AO8+AO7+$H$7+AO39</f>
        <v>5.3513022240000003</v>
      </c>
      <c r="AP43" s="66">
        <f>AQ8+AQ7+$H$6+AP39</f>
        <v>10.251704106796801</v>
      </c>
      <c r="AQ43" s="47" t="s">
        <v>13</v>
      </c>
      <c r="AR43" s="67">
        <f>AR8+AR7+$H$7+AR39</f>
        <v>3.5167145376000004</v>
      </c>
      <c r="AS43" s="61">
        <f>AT8+AT7+$H$6+AS39</f>
        <v>9.8429594019840003</v>
      </c>
      <c r="AT43" s="47" t="s">
        <v>13</v>
      </c>
      <c r="AU43" s="61">
        <f>AU8+AU7+$H$7+AU39</f>
        <v>3.6414986880000004</v>
      </c>
      <c r="AV43" s="66">
        <f>AW8+AW7+$H$6+AV39</f>
        <v>10.34821526688</v>
      </c>
      <c r="AW43" s="47" t="s">
        <v>13</v>
      </c>
      <c r="AX43" s="67">
        <f>AX8+AX7+$H$7+AX39</f>
        <v>3.9859041600000005</v>
      </c>
      <c r="AY43" s="61">
        <f>AZ8+AZ7+$H$6+AY39</f>
        <v>10.2521016297408</v>
      </c>
      <c r="AZ43" s="47" t="s">
        <v>13</v>
      </c>
      <c r="BA43" s="61">
        <f>BA8+BA7+$H$7+BA39</f>
        <v>4.1029719455999993</v>
      </c>
      <c r="BB43" s="66">
        <f>BC8+BC7+$H$6+BB39</f>
        <v>9.9273364868064</v>
      </c>
      <c r="BC43" s="47" t="s">
        <v>13</v>
      </c>
      <c r="BD43" s="67">
        <f>BD8+BD7+$H$7+BD39</f>
        <v>3.9512287248</v>
      </c>
      <c r="BE43" s="61">
        <f>BF8+BF7+$H$6+BE39</f>
        <v>9.6986326434480006</v>
      </c>
      <c r="BF43" s="47" t="s">
        <v>13</v>
      </c>
      <c r="BG43" s="61">
        <f>BG8+BG7+$H$7+BG39</f>
        <v>3.573067236</v>
      </c>
      <c r="BH43" s="66">
        <f>BI8+BI7+$H$6+BH39</f>
        <v>9.6984544679856004</v>
      </c>
      <c r="BI43" s="47" t="s">
        <v>13</v>
      </c>
      <c r="BJ43" s="67">
        <f>BJ8+BJ7+$H$7+BJ39</f>
        <v>3.2804697192000005</v>
      </c>
      <c r="BK43" s="61">
        <f>BL8+BL7+$H$6+BK39</f>
        <v>9.6022371317808002</v>
      </c>
      <c r="BL43" s="47" t="s">
        <v>13</v>
      </c>
      <c r="BM43" s="61">
        <f>BM8+BM7+$H$7+BM39</f>
        <v>3.2268617256000005</v>
      </c>
      <c r="BN43" s="66">
        <f>BO8+BO7+$H$6+BN39</f>
        <v>9.7344979026912011</v>
      </c>
      <c r="BO43" s="47" t="s">
        <v>13</v>
      </c>
      <c r="BP43" s="67">
        <f>BP8+BP7+$H$7+BP39</f>
        <v>3.2335904784000005</v>
      </c>
      <c r="BQ43" s="61">
        <f>BR8+BR7+$H$6+BQ39</f>
        <v>9.6142399712304005</v>
      </c>
      <c r="BR43" s="47" t="s">
        <v>13</v>
      </c>
      <c r="BS43" s="61">
        <f>BS8+BS7+$H$7+BS39</f>
        <v>3.1909349927999999</v>
      </c>
      <c r="BT43" s="66">
        <f>BU8+BU7+$H$6+BT39</f>
        <v>9.5300552295408014</v>
      </c>
      <c r="BU43" s="47" t="s">
        <v>13</v>
      </c>
      <c r="BV43" s="67">
        <f>BV8+BV7+$H$7+BV39</f>
        <v>3.1501680456000005</v>
      </c>
      <c r="BW43" s="61">
        <f>BX8+BX7+$H$6+BW39</f>
        <v>9.3737607549552013</v>
      </c>
      <c r="BX43" s="47" t="s">
        <v>13</v>
      </c>
      <c r="BY43" s="61">
        <f>BY8+BY7+$H$7+BY39</f>
        <v>3.1545696263999998</v>
      </c>
      <c r="BZ43" s="66">
        <f>CA8+CA7+$H$6+BZ39</f>
        <v>8.6764843779936012</v>
      </c>
      <c r="CA43" s="47" t="s">
        <v>13</v>
      </c>
      <c r="CB43" s="67">
        <f>CB8+CB7+$H$7+CB39</f>
        <v>3.1336348752000003</v>
      </c>
    </row>
    <row r="44" spans="1:80" ht="15.75" customHeight="1">
      <c r="A44" s="218"/>
      <c r="B44" s="68" t="s">
        <v>50</v>
      </c>
      <c r="C44" s="83">
        <v>10.6</v>
      </c>
      <c r="D44" s="84">
        <v>0.16431999999999999</v>
      </c>
      <c r="E44" s="36"/>
      <c r="F44" s="242" t="s">
        <v>19</v>
      </c>
      <c r="G44" s="242"/>
      <c r="H44" s="37"/>
      <c r="I44" s="61">
        <f>J11+$H$10+I40</f>
        <v>3.7584779128960952</v>
      </c>
      <c r="J44" s="34" t="s">
        <v>13</v>
      </c>
      <c r="K44" s="61">
        <f>K11+$H$11+K40</f>
        <v>3.7736892715140002</v>
      </c>
      <c r="L44" s="64">
        <f>M11+$H$10+L40</f>
        <v>3.7945223024391903</v>
      </c>
      <c r="M44" s="34" t="s">
        <v>13</v>
      </c>
      <c r="N44" s="65">
        <f>N11+$H$11+N40</f>
        <v>3.9907486394280003</v>
      </c>
      <c r="O44" s="61">
        <f>P11+$H$10+O40</f>
        <v>3.7944934178746954</v>
      </c>
      <c r="P44" s="34" t="s">
        <v>13</v>
      </c>
      <c r="Q44" s="61">
        <f>Q11+$H$11+Q40</f>
        <v>4.0380593018340001</v>
      </c>
      <c r="R44" s="64">
        <f>S11+$H$10+R40</f>
        <v>3.5538674466099001</v>
      </c>
      <c r="S44" s="34" t="s">
        <v>13</v>
      </c>
      <c r="T44" s="65">
        <f>T11+$H$11+T40</f>
        <v>3.8551203358800001</v>
      </c>
      <c r="U44" s="61">
        <f>V11+$H$10+U40</f>
        <v>3.6979081700358001</v>
      </c>
      <c r="V44" s="34" t="s">
        <v>13</v>
      </c>
      <c r="W44" s="61">
        <f>W11+$H$11+W40</f>
        <v>3.7720922109599999</v>
      </c>
      <c r="X44" s="64">
        <f>Y11+$H$10+X40</f>
        <v>3.589852992899115</v>
      </c>
      <c r="Y44" s="34" t="s">
        <v>13</v>
      </c>
      <c r="Z44" s="65">
        <f>Z11+$H$11+Z40</f>
        <v>3.8667753943380001</v>
      </c>
      <c r="AA44" s="61">
        <f>AB11+$H$10+AA40</f>
        <v>3.7943415548378554</v>
      </c>
      <c r="AB44" s="34" t="s">
        <v>13</v>
      </c>
      <c r="AC44" s="61">
        <f>AC11+$H$11+AC40</f>
        <v>3.890435051226</v>
      </c>
      <c r="AD44" s="64">
        <f>AE11+$H$10+AD40</f>
        <v>3.4817324531978548</v>
      </c>
      <c r="AE44" s="34" t="s">
        <v>13</v>
      </c>
      <c r="AF44" s="65">
        <f>AF11+$H$11+AF40</f>
        <v>3.5278986832260002</v>
      </c>
      <c r="AG44" s="61">
        <f>AH11+$H$10+AG40</f>
        <v>3.9413012206917148</v>
      </c>
      <c r="AH44" s="34" t="s">
        <v>13</v>
      </c>
      <c r="AI44" s="61">
        <f>AI11+$H$11+AI40</f>
        <v>3.5530682414580004</v>
      </c>
      <c r="AJ44" s="64">
        <f>AK11+$H$10+AJ40</f>
        <v>3.0158668403983202</v>
      </c>
      <c r="AK44" s="34" t="s">
        <v>13</v>
      </c>
      <c r="AL44" s="65">
        <f>AL11+$H$11+AL40</f>
        <v>2.846836385184</v>
      </c>
      <c r="AM44" s="61">
        <f>AN11+$H$10+AM40</f>
        <v>3.2201264217360603</v>
      </c>
      <c r="AN44" s="34" t="s">
        <v>13</v>
      </c>
      <c r="AO44" s="61">
        <f>AO11+$H$11+AO40</f>
        <v>2.9250313608720004</v>
      </c>
      <c r="AP44" s="64">
        <f>AQ11+$H$10+AP40</f>
        <v>4.8214287929108552</v>
      </c>
      <c r="AQ44" s="34" t="s">
        <v>13</v>
      </c>
      <c r="AR44" s="65">
        <f>AR11+$H$11+AR40</f>
        <v>4.1075738188260003</v>
      </c>
      <c r="AS44" s="61">
        <f>AT11+$H$10+AS40</f>
        <v>4.8092951280465899</v>
      </c>
      <c r="AT44" s="34" t="s">
        <v>13</v>
      </c>
      <c r="AU44" s="61">
        <f>AU11+$H$11+AU40</f>
        <v>4.0923838723079999</v>
      </c>
      <c r="AV44" s="64">
        <f>AW11+$H$10+AV40</f>
        <v>4.7373025783495946</v>
      </c>
      <c r="AW44" s="34" t="s">
        <v>13</v>
      </c>
      <c r="AX44" s="65">
        <f>AX11+$H$11+AX40</f>
        <v>4.2245616757139999</v>
      </c>
      <c r="AY44" s="61">
        <f>AZ11+$H$10+AY40</f>
        <v>4.7376178735711942</v>
      </c>
      <c r="AZ44" s="34" t="s">
        <v>13</v>
      </c>
      <c r="BA44" s="61">
        <f>BA11+$H$11+BA40</f>
        <v>4.2440862776340005</v>
      </c>
      <c r="BB44" s="64">
        <f>BC11+$H$10+BB40</f>
        <v>4.4839781746361096</v>
      </c>
      <c r="BC44" s="34" t="s">
        <v>13</v>
      </c>
      <c r="BD44" s="65">
        <f>BD11+$H$11+BD40</f>
        <v>3.9169544389320001</v>
      </c>
      <c r="BE44" s="61">
        <f>BF11+$H$10+BE40</f>
        <v>3.8940725098305151</v>
      </c>
      <c r="BF44" s="34" t="s">
        <v>13</v>
      </c>
      <c r="BG44" s="61">
        <f>BG11+$H$11+BG40</f>
        <v>3.475475256018</v>
      </c>
      <c r="BH44" s="64">
        <f>BI11+$H$10+BH40</f>
        <v>4.2187304001335546</v>
      </c>
      <c r="BI44" s="34" t="s">
        <v>13</v>
      </c>
      <c r="BJ44" s="65">
        <f>BJ11+$H$11+BJ40</f>
        <v>3.6831759780660005</v>
      </c>
      <c r="BK44" s="61">
        <f>BL11+$H$10+BK40</f>
        <v>3.8699883131937751</v>
      </c>
      <c r="BL44" s="34" t="s">
        <v>13</v>
      </c>
      <c r="BM44" s="61">
        <f>BM11+$H$11+BM40</f>
        <v>3.4374658815300001</v>
      </c>
      <c r="BN44" s="64">
        <f>BO11+$H$10+BN40</f>
        <v>3.6896043963039751</v>
      </c>
      <c r="BO44" s="34" t="s">
        <v>13</v>
      </c>
      <c r="BP44" s="65">
        <f>BP11+$H$11+BP40</f>
        <v>3.41630360577</v>
      </c>
      <c r="BQ44" s="61">
        <f>BR11+$H$10+BQ40</f>
        <v>3.91809543011715</v>
      </c>
      <c r="BR44" s="34" t="s">
        <v>13</v>
      </c>
      <c r="BS44" s="61">
        <f>BS11+$H$11+BS40</f>
        <v>3.6320222545800003</v>
      </c>
      <c r="BT44" s="64">
        <f>BU11+$H$10+BT40</f>
        <v>4.0743054729221546</v>
      </c>
      <c r="BU44" s="34" t="s">
        <v>13</v>
      </c>
      <c r="BV44" s="65">
        <f>BV11+$H$11+BV40</f>
        <v>3.5650349803860002</v>
      </c>
      <c r="BW44" s="61">
        <f>BX11+$H$10+BW40</f>
        <v>4.3754783187801598</v>
      </c>
      <c r="BX44" s="34" t="s">
        <v>13</v>
      </c>
      <c r="BY44" s="61">
        <f>BY11+$H$11+BY40</f>
        <v>3.9290252497920002</v>
      </c>
      <c r="BZ44" s="64">
        <f>CA11+$H$10+BZ40</f>
        <v>4.0750644375261142</v>
      </c>
      <c r="CA44" s="34" t="s">
        <v>13</v>
      </c>
      <c r="CB44" s="65">
        <f>CB11+$H$11+CB40</f>
        <v>4.2071478667379996</v>
      </c>
    </row>
    <row r="45" spans="1:80" ht="15.75" customHeight="1" thickBot="1">
      <c r="A45" s="218"/>
      <c r="B45" s="82" t="s">
        <v>51</v>
      </c>
      <c r="C45" s="85">
        <v>10.45</v>
      </c>
      <c r="D45" s="86">
        <v>0.17515</v>
      </c>
      <c r="E45" s="36"/>
      <c r="F45" s="244" t="s">
        <v>20</v>
      </c>
      <c r="G45" s="244"/>
      <c r="H45" s="37"/>
      <c r="I45" s="30"/>
      <c r="J45" s="34" t="s">
        <v>13</v>
      </c>
      <c r="K45" s="30"/>
      <c r="L45" s="26"/>
      <c r="M45" s="34" t="s">
        <v>13</v>
      </c>
      <c r="N45" s="27"/>
      <c r="O45" s="30"/>
      <c r="P45" s="34" t="s">
        <v>13</v>
      </c>
      <c r="Q45" s="30"/>
      <c r="R45" s="26"/>
      <c r="S45" s="34" t="s">
        <v>13</v>
      </c>
      <c r="T45" s="27"/>
      <c r="U45" s="30"/>
      <c r="V45" s="34" t="s">
        <v>13</v>
      </c>
      <c r="W45" s="30"/>
      <c r="X45" s="26"/>
      <c r="Y45" s="34" t="s">
        <v>13</v>
      </c>
      <c r="Z45" s="27"/>
      <c r="AA45" s="30"/>
      <c r="AB45" s="34" t="s">
        <v>13</v>
      </c>
      <c r="AC45" s="30"/>
      <c r="AD45" s="26"/>
      <c r="AE45" s="34" t="s">
        <v>13</v>
      </c>
      <c r="AF45" s="27"/>
      <c r="AG45" s="30"/>
      <c r="AH45" s="34" t="s">
        <v>13</v>
      </c>
      <c r="AI45" s="30"/>
      <c r="AJ45" s="26"/>
      <c r="AK45" s="34" t="s">
        <v>13</v>
      </c>
      <c r="AL45" s="27"/>
      <c r="AM45" s="30"/>
      <c r="AN45" s="34" t="s">
        <v>13</v>
      </c>
      <c r="AO45" s="30"/>
      <c r="AP45" s="26"/>
      <c r="AQ45" s="34" t="s">
        <v>13</v>
      </c>
      <c r="AR45" s="27"/>
      <c r="AS45" s="30"/>
      <c r="AT45" s="34" t="s">
        <v>13</v>
      </c>
      <c r="AU45" s="30"/>
      <c r="AV45" s="26"/>
      <c r="AW45" s="34" t="s">
        <v>13</v>
      </c>
      <c r="AX45" s="27"/>
      <c r="AY45" s="30"/>
      <c r="AZ45" s="34" t="s">
        <v>13</v>
      </c>
      <c r="BA45" s="30"/>
      <c r="BB45" s="26"/>
      <c r="BC45" s="34" t="s">
        <v>13</v>
      </c>
      <c r="BD45" s="27"/>
      <c r="BE45" s="30"/>
      <c r="BF45" s="34" t="s">
        <v>13</v>
      </c>
      <c r="BG45" s="30"/>
      <c r="BH45" s="26"/>
      <c r="BI45" s="34" t="s">
        <v>13</v>
      </c>
      <c r="BJ45" s="27"/>
      <c r="BK45" s="30"/>
      <c r="BL45" s="34" t="s">
        <v>13</v>
      </c>
      <c r="BM45" s="30"/>
      <c r="BN45" s="26"/>
      <c r="BO45" s="34" t="s">
        <v>13</v>
      </c>
      <c r="BP45" s="27"/>
      <c r="BQ45" s="30"/>
      <c r="BR45" s="34" t="s">
        <v>13</v>
      </c>
      <c r="BS45" s="30"/>
      <c r="BT45" s="26"/>
      <c r="BU45" s="34" t="s">
        <v>13</v>
      </c>
      <c r="BV45" s="27"/>
      <c r="BW45" s="30"/>
      <c r="BX45" s="34" t="s">
        <v>13</v>
      </c>
      <c r="BY45" s="30"/>
      <c r="BZ45" s="26"/>
      <c r="CA45" s="34" t="s">
        <v>13</v>
      </c>
      <c r="CB45" s="27"/>
    </row>
    <row r="46" spans="1:80" ht="15.75" customHeight="1" thickBot="1">
      <c r="A46" s="218"/>
      <c r="B46" s="38"/>
      <c r="C46" s="39"/>
      <c r="D46" s="40"/>
      <c r="E46" s="44"/>
      <c r="F46" s="243" t="s">
        <v>21</v>
      </c>
      <c r="G46" s="243"/>
      <c r="H46" s="45"/>
      <c r="I46" s="42"/>
      <c r="J46" s="46" t="s">
        <v>13</v>
      </c>
      <c r="K46" s="42"/>
      <c r="L46" s="41"/>
      <c r="M46" s="46" t="s">
        <v>13</v>
      </c>
      <c r="N46" s="43"/>
      <c r="O46" s="42"/>
      <c r="P46" s="46" t="s">
        <v>13</v>
      </c>
      <c r="Q46" s="42"/>
      <c r="R46" s="41"/>
      <c r="S46" s="46" t="s">
        <v>13</v>
      </c>
      <c r="T46" s="43"/>
      <c r="U46" s="42"/>
      <c r="V46" s="46" t="s">
        <v>13</v>
      </c>
      <c r="W46" s="42"/>
      <c r="X46" s="41"/>
      <c r="Y46" s="46" t="s">
        <v>13</v>
      </c>
      <c r="Z46" s="43"/>
      <c r="AA46" s="42"/>
      <c r="AB46" s="46" t="s">
        <v>13</v>
      </c>
      <c r="AC46" s="42"/>
      <c r="AD46" s="41"/>
      <c r="AE46" s="46" t="s">
        <v>13</v>
      </c>
      <c r="AF46" s="43"/>
      <c r="AG46" s="42"/>
      <c r="AH46" s="46" t="s">
        <v>13</v>
      </c>
      <c r="AI46" s="42"/>
      <c r="AJ46" s="41"/>
      <c r="AK46" s="46" t="s">
        <v>13</v>
      </c>
      <c r="AL46" s="43"/>
      <c r="AM46" s="42"/>
      <c r="AN46" s="46" t="s">
        <v>13</v>
      </c>
      <c r="AO46" s="42"/>
      <c r="AP46" s="41"/>
      <c r="AQ46" s="46" t="s">
        <v>13</v>
      </c>
      <c r="AR46" s="43"/>
      <c r="AS46" s="42"/>
      <c r="AT46" s="46" t="s">
        <v>13</v>
      </c>
      <c r="AU46" s="42"/>
      <c r="AV46" s="41"/>
      <c r="AW46" s="46" t="s">
        <v>13</v>
      </c>
      <c r="AX46" s="43"/>
      <c r="AY46" s="42"/>
      <c r="AZ46" s="46" t="s">
        <v>13</v>
      </c>
      <c r="BA46" s="42"/>
      <c r="BB46" s="41"/>
      <c r="BC46" s="46" t="s">
        <v>13</v>
      </c>
      <c r="BD46" s="43"/>
      <c r="BE46" s="42"/>
      <c r="BF46" s="46" t="s">
        <v>13</v>
      </c>
      <c r="BG46" s="42"/>
      <c r="BH46" s="41"/>
      <c r="BI46" s="46" t="s">
        <v>13</v>
      </c>
      <c r="BJ46" s="43"/>
      <c r="BK46" s="42"/>
      <c r="BL46" s="46" t="s">
        <v>13</v>
      </c>
      <c r="BM46" s="42"/>
      <c r="BN46" s="41"/>
      <c r="BO46" s="46" t="s">
        <v>13</v>
      </c>
      <c r="BP46" s="43"/>
      <c r="BQ46" s="42"/>
      <c r="BR46" s="46" t="s">
        <v>13</v>
      </c>
      <c r="BS46" s="42"/>
      <c r="BT46" s="41"/>
      <c r="BU46" s="46" t="s">
        <v>13</v>
      </c>
      <c r="BV46" s="43"/>
      <c r="BW46" s="42"/>
      <c r="BX46" s="46" t="s">
        <v>13</v>
      </c>
      <c r="BY46" s="42"/>
      <c r="BZ46" s="41"/>
      <c r="CA46" s="46" t="s">
        <v>13</v>
      </c>
      <c r="CB46" s="43"/>
    </row>
    <row r="47" spans="1:80" ht="17.45" customHeight="1" thickBot="1">
      <c r="A47" s="218"/>
      <c r="B47" s="93"/>
      <c r="C47" s="94"/>
      <c r="D47" s="95"/>
      <c r="E47" s="264" t="s">
        <v>17</v>
      </c>
      <c r="F47" s="265"/>
      <c r="G47" s="265"/>
      <c r="H47" s="266"/>
      <c r="I47" s="62">
        <f>SUM(I43:I44)</f>
        <v>12.038177449273697</v>
      </c>
      <c r="J47" s="53" t="s">
        <v>13</v>
      </c>
      <c r="K47" s="63">
        <f>SUM(K43:K44)</f>
        <v>6.7070726347140006</v>
      </c>
      <c r="L47" s="62">
        <f>SUM(L43:L44)</f>
        <v>12.07424763048399</v>
      </c>
      <c r="M47" s="53" t="s">
        <v>13</v>
      </c>
      <c r="N47" s="63">
        <f>SUM(N43:N44)</f>
        <v>6.9727975130280004</v>
      </c>
      <c r="O47" s="62">
        <f>SUM(O43:O44)</f>
        <v>12.098239997425097</v>
      </c>
      <c r="P47" s="53" t="s">
        <v>13</v>
      </c>
      <c r="Q47" s="63">
        <f>SUM(Q43:Q44)</f>
        <v>6.9846565346340004</v>
      </c>
      <c r="R47" s="62">
        <f>SUM(R43:R44)</f>
        <v>11.4970232875443</v>
      </c>
      <c r="S47" s="53" t="s">
        <v>13</v>
      </c>
      <c r="T47" s="63">
        <f>SUM(T43:T44)</f>
        <v>6.7984745566800004</v>
      </c>
      <c r="U47" s="62">
        <f>SUM(U43:U44)</f>
        <v>11.5328836171878</v>
      </c>
      <c r="V47" s="53" t="s">
        <v>13</v>
      </c>
      <c r="W47" s="63">
        <f>SUM(W43:W44)</f>
        <v>6.6987916749600007</v>
      </c>
      <c r="X47" s="62">
        <f>SUM(X43:X44)</f>
        <v>11.520944975795116</v>
      </c>
      <c r="Y47" s="53" t="s">
        <v>13</v>
      </c>
      <c r="Z47" s="63">
        <f>SUM(Z43:Z44)</f>
        <v>6.7244818663380004</v>
      </c>
      <c r="AA47" s="62">
        <f>SUM(AA43:AA44)</f>
        <v>11.953777259023456</v>
      </c>
      <c r="AB47" s="53" t="s">
        <v>13</v>
      </c>
      <c r="AC47" s="63">
        <f>SUM(AC43:AC44)</f>
        <v>6.6970106704259997</v>
      </c>
      <c r="AD47" s="62">
        <f>SUM(AD43:AD44)</f>
        <v>11.869511464586656</v>
      </c>
      <c r="AE47" s="53" t="s">
        <v>13</v>
      </c>
      <c r="AF47" s="63">
        <f>SUM(AF43:AF44)</f>
        <v>6.2593327648260004</v>
      </c>
      <c r="AG47" s="62">
        <f>SUM(AG43:AG44)</f>
        <v>13.772181739216517</v>
      </c>
      <c r="AH47" s="53" t="s">
        <v>13</v>
      </c>
      <c r="AI47" s="63">
        <f>SUM(AI43:AI44)</f>
        <v>7.1085314750580011</v>
      </c>
      <c r="AJ47" s="62">
        <f>SUM(AJ43:AJ44)</f>
        <v>15.277462110041522</v>
      </c>
      <c r="AK47" s="53" t="s">
        <v>13</v>
      </c>
      <c r="AL47" s="63">
        <f>SUM(AL43:AL44)</f>
        <v>8.1235624275839999</v>
      </c>
      <c r="AM47" s="62">
        <f>SUM(AM43:AM44)</f>
        <v>15.493821530568061</v>
      </c>
      <c r="AN47" s="53" t="s">
        <v>13</v>
      </c>
      <c r="AO47" s="63">
        <f>SUM(AO43:AO44)</f>
        <v>8.2763335848720008</v>
      </c>
      <c r="AP47" s="62">
        <f>SUM(AP43:AP44)</f>
        <v>15.073132899707655</v>
      </c>
      <c r="AQ47" s="53" t="s">
        <v>13</v>
      </c>
      <c r="AR47" s="63">
        <f>SUM(AR43:AR44)</f>
        <v>7.6242883564260007</v>
      </c>
      <c r="AS47" s="62">
        <f>SUM(AS43:AS44)</f>
        <v>14.652254530030589</v>
      </c>
      <c r="AT47" s="53" t="s">
        <v>13</v>
      </c>
      <c r="AU47" s="63">
        <f>SUM(AU43:AU44)</f>
        <v>7.7338825603080004</v>
      </c>
      <c r="AV47" s="62">
        <f>SUM(AV43:AV44)</f>
        <v>15.085517845229596</v>
      </c>
      <c r="AW47" s="53" t="s">
        <v>13</v>
      </c>
      <c r="AX47" s="63">
        <f>SUM(AX43:AX44)</f>
        <v>8.2104658357140003</v>
      </c>
      <c r="AY47" s="62">
        <f>SUM(AY43:AY44)</f>
        <v>14.989719503311994</v>
      </c>
      <c r="AZ47" s="53" t="s">
        <v>13</v>
      </c>
      <c r="BA47" s="63">
        <f>SUM(BA43:BA44)</f>
        <v>8.3470582232340007</v>
      </c>
      <c r="BB47" s="62">
        <f>SUM(BB43:BB44)</f>
        <v>14.41131466144251</v>
      </c>
      <c r="BC47" s="53" t="s">
        <v>13</v>
      </c>
      <c r="BD47" s="63">
        <f>SUM(BD43:BD44)</f>
        <v>7.8681831637320006</v>
      </c>
      <c r="BE47" s="62">
        <f>SUM(BE43:BE44)</f>
        <v>13.592705153278516</v>
      </c>
      <c r="BF47" s="53" t="s">
        <v>13</v>
      </c>
      <c r="BG47" s="63">
        <f>SUM(BG43:BG44)</f>
        <v>7.048542492018</v>
      </c>
      <c r="BH47" s="62">
        <f>SUM(BH43:BH44)</f>
        <v>13.917184868119154</v>
      </c>
      <c r="BI47" s="53" t="s">
        <v>13</v>
      </c>
      <c r="BJ47" s="63">
        <f>SUM(BJ43:BJ44)</f>
        <v>6.963645697266001</v>
      </c>
      <c r="BK47" s="62">
        <f>SUM(BK43:BK44)</f>
        <v>13.472225444974576</v>
      </c>
      <c r="BL47" s="53" t="s">
        <v>13</v>
      </c>
      <c r="BM47" s="63">
        <f>SUM(BM43:BM44)</f>
        <v>6.6643276071300006</v>
      </c>
      <c r="BN47" s="62">
        <f>SUM(BN43:BN44)</f>
        <v>13.424102298995177</v>
      </c>
      <c r="BO47" s="53" t="s">
        <v>13</v>
      </c>
      <c r="BP47" s="63">
        <f>SUM(BP43:BP44)</f>
        <v>6.6498940841700005</v>
      </c>
      <c r="BQ47" s="62">
        <f>SUM(BQ43:BQ44)</f>
        <v>13.532335401347551</v>
      </c>
      <c r="BR47" s="53" t="s">
        <v>13</v>
      </c>
      <c r="BS47" s="63">
        <f>SUM(BS43:BS44)</f>
        <v>6.8229572473799998</v>
      </c>
      <c r="BT47" s="62">
        <f>SUM(BT43:BT44)</f>
        <v>13.604360702462955</v>
      </c>
      <c r="BU47" s="53" t="s">
        <v>13</v>
      </c>
      <c r="BV47" s="63">
        <f>SUM(BV43:BV44)</f>
        <v>6.7152030259860007</v>
      </c>
      <c r="BW47" s="62">
        <f>SUM(BW43:BW44)</f>
        <v>13.74923907373536</v>
      </c>
      <c r="BX47" s="53" t="s">
        <v>13</v>
      </c>
      <c r="BY47" s="63">
        <f>SUM(BY43:BY44)</f>
        <v>7.0835948761920005</v>
      </c>
      <c r="BZ47" s="62">
        <f>SUM(BZ43:BZ44)</f>
        <v>12.751548815519715</v>
      </c>
      <c r="CA47" s="53" t="s">
        <v>13</v>
      </c>
      <c r="CB47" s="63">
        <f>SUM(CB43:CB44)</f>
        <v>7.3407827419379998</v>
      </c>
    </row>
    <row r="48" spans="1:80" ht="15" customHeight="1" thickBot="1">
      <c r="A48" s="218"/>
      <c r="B48" s="54"/>
      <c r="C48" s="55"/>
      <c r="D48" s="56"/>
      <c r="E48" s="208" t="s">
        <v>10</v>
      </c>
      <c r="F48" s="208"/>
      <c r="G48" s="208"/>
      <c r="H48" s="209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8"/>
      <c r="T48" s="198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8"/>
      <c r="AF48" s="198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8"/>
      <c r="AR48" s="198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8"/>
      <c r="BD48" s="198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8"/>
      <c r="BP48" s="198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8"/>
      <c r="CB48" s="198"/>
    </row>
    <row r="49" spans="1:20" ht="15" customHeight="1" thickBot="1">
      <c r="A49" s="219"/>
      <c r="B49" s="270" t="s">
        <v>32</v>
      </c>
      <c r="C49" s="271"/>
      <c r="D49" s="271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3"/>
    </row>
    <row r="50" spans="1:20" ht="15" customHeight="1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</row>
    <row r="51" spans="1:20" ht="15" customHeight="1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</row>
    <row r="52" spans="1:20" ht="15" customHeight="1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</row>
    <row r="53" spans="1:20" ht="15" customHeight="1">
      <c r="A53" s="144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</row>
    <row r="54" spans="1:20" ht="15" customHeight="1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</row>
    <row r="55" spans="1:20" ht="15" customHeight="1">
      <c r="A55" s="144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</row>
    <row r="56" spans="1:20" ht="15" customHeight="1">
      <c r="A56" s="144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</row>
    <row r="58" spans="1:20">
      <c r="B58" t="s">
        <v>99</v>
      </c>
    </row>
  </sheetData>
  <mergeCells count="296">
    <mergeCell ref="B49:T49"/>
    <mergeCell ref="E30:H30"/>
    <mergeCell ref="E31:H31"/>
    <mergeCell ref="E32:H32"/>
    <mergeCell ref="B32:C34"/>
    <mergeCell ref="E33:H33"/>
    <mergeCell ref="E34:H34"/>
    <mergeCell ref="L33:N33"/>
    <mergeCell ref="O33:Q33"/>
    <mergeCell ref="R33:T33"/>
    <mergeCell ref="F44:G44"/>
    <mergeCell ref="F46:G46"/>
    <mergeCell ref="F45:G45"/>
    <mergeCell ref="E40:H40"/>
    <mergeCell ref="E41:H41"/>
    <mergeCell ref="F43:G43"/>
    <mergeCell ref="E48:H48"/>
    <mergeCell ref="B30:D30"/>
    <mergeCell ref="B39:D42"/>
    <mergeCell ref="E36:H36"/>
    <mergeCell ref="E37:H37"/>
    <mergeCell ref="E38:H38"/>
    <mergeCell ref="B35:D38"/>
    <mergeCell ref="E35:H35"/>
    <mergeCell ref="E47:H47"/>
    <mergeCell ref="E39:H39"/>
    <mergeCell ref="I35:K35"/>
    <mergeCell ref="R9:T9"/>
    <mergeCell ref="I13:K13"/>
    <mergeCell ref="L13:N13"/>
    <mergeCell ref="L9:N9"/>
    <mergeCell ref="E42:H42"/>
    <mergeCell ref="E15:F15"/>
    <mergeCell ref="E16:F16"/>
    <mergeCell ref="G17:H17"/>
    <mergeCell ref="I33:K33"/>
    <mergeCell ref="E17:F17"/>
    <mergeCell ref="C14:C16"/>
    <mergeCell ref="E14:F14"/>
    <mergeCell ref="O13:Q13"/>
    <mergeCell ref="E8:F8"/>
    <mergeCell ref="E9:H9"/>
    <mergeCell ref="E13:H13"/>
    <mergeCell ref="C29:D29"/>
    <mergeCell ref="R3:T3"/>
    <mergeCell ref="I3:K3"/>
    <mergeCell ref="L3:N3"/>
    <mergeCell ref="O3:Q3"/>
    <mergeCell ref="I9:K9"/>
    <mergeCell ref="C21:D21"/>
    <mergeCell ref="C22:D22"/>
    <mergeCell ref="C24:D24"/>
    <mergeCell ref="C27:D27"/>
    <mergeCell ref="R38:T38"/>
    <mergeCell ref="O36:Q36"/>
    <mergeCell ref="R35:T35"/>
    <mergeCell ref="O35:Q35"/>
    <mergeCell ref="I36:K36"/>
    <mergeCell ref="L34:N34"/>
    <mergeCell ref="R34:T34"/>
    <mergeCell ref="I34:K34"/>
    <mergeCell ref="A3:A49"/>
    <mergeCell ref="B17:B29"/>
    <mergeCell ref="C17:D18"/>
    <mergeCell ref="B31:D31"/>
    <mergeCell ref="R48:T48"/>
    <mergeCell ref="C25:D25"/>
    <mergeCell ref="B3:D5"/>
    <mergeCell ref="G3:H5"/>
    <mergeCell ref="E3:F5"/>
    <mergeCell ref="E10:F10"/>
    <mergeCell ref="E11:F11"/>
    <mergeCell ref="E7:F7"/>
    <mergeCell ref="E6:F6"/>
    <mergeCell ref="E12:F12"/>
    <mergeCell ref="O9:Q9"/>
    <mergeCell ref="B6:B16"/>
    <mergeCell ref="I48:K48"/>
    <mergeCell ref="L48:N48"/>
    <mergeCell ref="O48:Q48"/>
    <mergeCell ref="O37:Q37"/>
    <mergeCell ref="O38:Q38"/>
    <mergeCell ref="L36:N36"/>
    <mergeCell ref="L38:N38"/>
    <mergeCell ref="I37:K37"/>
    <mergeCell ref="I38:K38"/>
    <mergeCell ref="U3:W3"/>
    <mergeCell ref="X3:Z3"/>
    <mergeCell ref="AA3:AC3"/>
    <mergeCell ref="AD3:AF3"/>
    <mergeCell ref="U9:W9"/>
    <mergeCell ref="O34:Q34"/>
    <mergeCell ref="AA9:AC9"/>
    <mergeCell ref="AD9:AF9"/>
    <mergeCell ref="R13:T13"/>
    <mergeCell ref="X9:Z9"/>
    <mergeCell ref="U33:W33"/>
    <mergeCell ref="X33:Z33"/>
    <mergeCell ref="AA33:AC33"/>
    <mergeCell ref="AD33:AF33"/>
    <mergeCell ref="L37:N37"/>
    <mergeCell ref="U13:W13"/>
    <mergeCell ref="X13:Z13"/>
    <mergeCell ref="AA13:AC13"/>
    <mergeCell ref="AD13:AF13"/>
    <mergeCell ref="AA34:AC34"/>
    <mergeCell ref="L35:N35"/>
    <mergeCell ref="R36:T36"/>
    <mergeCell ref="R37:T37"/>
    <mergeCell ref="U36:W36"/>
    <mergeCell ref="X36:Z36"/>
    <mergeCell ref="AA36:AC36"/>
    <mergeCell ref="AD36:AF36"/>
    <mergeCell ref="U38:W38"/>
    <mergeCell ref="X38:Z38"/>
    <mergeCell ref="AD34:AF34"/>
    <mergeCell ref="U35:W35"/>
    <mergeCell ref="X35:Z35"/>
    <mergeCell ref="AA35:AC35"/>
    <mergeCell ref="AD35:AF35"/>
    <mergeCell ref="U34:W34"/>
    <mergeCell ref="X34:Z34"/>
    <mergeCell ref="AA38:AC38"/>
    <mergeCell ref="AD38:AF38"/>
    <mergeCell ref="AA37:AC37"/>
    <mergeCell ref="AD37:AF37"/>
    <mergeCell ref="U37:W37"/>
    <mergeCell ref="X37:Z37"/>
    <mergeCell ref="U48:W48"/>
    <mergeCell ref="X48:Z48"/>
    <mergeCell ref="AA48:AC48"/>
    <mergeCell ref="AD48:AF48"/>
    <mergeCell ref="AG33:AI33"/>
    <mergeCell ref="AJ33:AL33"/>
    <mergeCell ref="AM33:AO33"/>
    <mergeCell ref="AP33:AR33"/>
    <mergeCell ref="AG13:AI13"/>
    <mergeCell ref="AJ13:AL13"/>
    <mergeCell ref="AM13:AO13"/>
    <mergeCell ref="AP13:AR13"/>
    <mergeCell ref="AG3:AI3"/>
    <mergeCell ref="AJ3:AL3"/>
    <mergeCell ref="AM3:AO3"/>
    <mergeCell ref="AP3:AR3"/>
    <mergeCell ref="AG9:AI9"/>
    <mergeCell ref="AJ9:AL9"/>
    <mergeCell ref="AM9:AO9"/>
    <mergeCell ref="AP9:AR9"/>
    <mergeCell ref="AG36:AI36"/>
    <mergeCell ref="AJ36:AL36"/>
    <mergeCell ref="AM36:AO36"/>
    <mergeCell ref="AP36:AR36"/>
    <mergeCell ref="AG38:AI38"/>
    <mergeCell ref="AJ38:AL38"/>
    <mergeCell ref="AM34:AO34"/>
    <mergeCell ref="AP34:AR34"/>
    <mergeCell ref="AG35:AI35"/>
    <mergeCell ref="AJ35:AL35"/>
    <mergeCell ref="AM35:AO35"/>
    <mergeCell ref="AP35:AR35"/>
    <mergeCell ref="AG34:AI34"/>
    <mergeCell ref="AJ34:AL34"/>
    <mergeCell ref="AM38:AO38"/>
    <mergeCell ref="AP38:AR38"/>
    <mergeCell ref="AM37:AO37"/>
    <mergeCell ref="AP37:AR37"/>
    <mergeCell ref="AG37:AI37"/>
    <mergeCell ref="AJ37:AL37"/>
    <mergeCell ref="AG48:AI48"/>
    <mergeCell ref="AJ48:AL48"/>
    <mergeCell ref="AM48:AO48"/>
    <mergeCell ref="AP48:AR48"/>
    <mergeCell ref="AS33:AU33"/>
    <mergeCell ref="AV33:AX33"/>
    <mergeCell ref="AY33:BA33"/>
    <mergeCell ref="BB33:BD33"/>
    <mergeCell ref="AS13:AU13"/>
    <mergeCell ref="AV13:AX13"/>
    <mergeCell ref="AY13:BA13"/>
    <mergeCell ref="BB13:BD13"/>
    <mergeCell ref="AS3:AU3"/>
    <mergeCell ref="AV3:AX3"/>
    <mergeCell ref="AY3:BA3"/>
    <mergeCell ref="BB3:BD3"/>
    <mergeCell ref="AS9:AU9"/>
    <mergeCell ref="AV9:AX9"/>
    <mergeCell ref="AY9:BA9"/>
    <mergeCell ref="BB9:BD9"/>
    <mergeCell ref="AS36:AU36"/>
    <mergeCell ref="AV36:AX36"/>
    <mergeCell ref="AY36:BA36"/>
    <mergeCell ref="BB36:BD36"/>
    <mergeCell ref="AS38:AU38"/>
    <mergeCell ref="AV38:AX38"/>
    <mergeCell ref="AY34:BA34"/>
    <mergeCell ref="BB34:BD34"/>
    <mergeCell ref="AS35:AU35"/>
    <mergeCell ref="AV35:AX35"/>
    <mergeCell ref="AY35:BA35"/>
    <mergeCell ref="BB35:BD35"/>
    <mergeCell ref="AS34:AU34"/>
    <mergeCell ref="AV34:AX34"/>
    <mergeCell ref="AY38:BA38"/>
    <mergeCell ref="BB38:BD38"/>
    <mergeCell ref="AY37:BA37"/>
    <mergeCell ref="BB37:BD37"/>
    <mergeCell ref="AS37:AU37"/>
    <mergeCell ref="AV37:AX37"/>
    <mergeCell ref="AS48:AU48"/>
    <mergeCell ref="AV48:AX48"/>
    <mergeCell ref="AY48:BA48"/>
    <mergeCell ref="BB48:BD48"/>
    <mergeCell ref="BE13:BG13"/>
    <mergeCell ref="BH13:BJ13"/>
    <mergeCell ref="BK13:BM13"/>
    <mergeCell ref="BN13:BP13"/>
    <mergeCell ref="BE3:BG3"/>
    <mergeCell ref="BH3:BJ3"/>
    <mergeCell ref="BK3:BM3"/>
    <mergeCell ref="BN3:BP3"/>
    <mergeCell ref="BE9:BG9"/>
    <mergeCell ref="BH9:BJ9"/>
    <mergeCell ref="BK9:BM9"/>
    <mergeCell ref="BN9:BP9"/>
    <mergeCell ref="BK34:BM34"/>
    <mergeCell ref="BN34:BP34"/>
    <mergeCell ref="BE35:BG35"/>
    <mergeCell ref="BH35:BJ35"/>
    <mergeCell ref="BK35:BM35"/>
    <mergeCell ref="BN35:BP35"/>
    <mergeCell ref="BE34:BG34"/>
    <mergeCell ref="BH34:BJ34"/>
    <mergeCell ref="BE33:BG33"/>
    <mergeCell ref="BH33:BJ33"/>
    <mergeCell ref="BK33:BM33"/>
    <mergeCell ref="BN33:BP33"/>
    <mergeCell ref="BK37:BM37"/>
    <mergeCell ref="BN37:BP37"/>
    <mergeCell ref="BE37:BG37"/>
    <mergeCell ref="BH37:BJ37"/>
    <mergeCell ref="BE48:BG48"/>
    <mergeCell ref="BH48:BJ48"/>
    <mergeCell ref="BK48:BM48"/>
    <mergeCell ref="BN48:BP48"/>
    <mergeCell ref="BE36:BG36"/>
    <mergeCell ref="BH36:BJ36"/>
    <mergeCell ref="BK36:BM36"/>
    <mergeCell ref="BN36:BP36"/>
    <mergeCell ref="BE38:BG38"/>
    <mergeCell ref="BH38:BJ38"/>
    <mergeCell ref="BQ13:BS13"/>
    <mergeCell ref="BT13:BV13"/>
    <mergeCell ref="BW13:BY13"/>
    <mergeCell ref="BZ13:CB13"/>
    <mergeCell ref="BQ3:BS3"/>
    <mergeCell ref="BT3:BV3"/>
    <mergeCell ref="BW3:BY3"/>
    <mergeCell ref="BZ3:CB3"/>
    <mergeCell ref="BQ9:BS9"/>
    <mergeCell ref="BT9:BV9"/>
    <mergeCell ref="BW9:BY9"/>
    <mergeCell ref="BZ9:CB9"/>
    <mergeCell ref="BQ48:BS48"/>
    <mergeCell ref="BT48:BV48"/>
    <mergeCell ref="BW48:BY48"/>
    <mergeCell ref="BZ48:CB48"/>
    <mergeCell ref="BQ36:BS36"/>
    <mergeCell ref="BT36:BV36"/>
    <mergeCell ref="BW36:BY36"/>
    <mergeCell ref="BZ36:CB36"/>
    <mergeCell ref="BQ37:BS37"/>
    <mergeCell ref="BT37:BV37"/>
    <mergeCell ref="C28:D28"/>
    <mergeCell ref="C26:D26"/>
    <mergeCell ref="C19:D19"/>
    <mergeCell ref="C20:D20"/>
    <mergeCell ref="BQ38:BS38"/>
    <mergeCell ref="BT38:BV38"/>
    <mergeCell ref="BW38:BY38"/>
    <mergeCell ref="BZ38:CB38"/>
    <mergeCell ref="BW37:BY37"/>
    <mergeCell ref="BZ37:CB37"/>
    <mergeCell ref="BQ34:BS34"/>
    <mergeCell ref="BT34:BV34"/>
    <mergeCell ref="BW34:BY34"/>
    <mergeCell ref="BZ34:CB34"/>
    <mergeCell ref="BQ35:BS35"/>
    <mergeCell ref="BT35:BV35"/>
    <mergeCell ref="BW35:BY35"/>
    <mergeCell ref="BZ35:CB35"/>
    <mergeCell ref="BQ33:BS33"/>
    <mergeCell ref="BT33:BV33"/>
    <mergeCell ref="BW33:BY33"/>
    <mergeCell ref="BZ33:CB33"/>
    <mergeCell ref="BK38:BM38"/>
    <mergeCell ref="BN38:BP38"/>
  </mergeCells>
  <phoneticPr fontId="0" type="noConversion"/>
  <pageMargins left="0.78740157480314965" right="0.19685039370078741" top="0.67" bottom="0.19685039370078741" header="0.67" footer="0.24"/>
  <pageSetup paperSize="9" scale="58" orientation="portrait" r:id="rId1"/>
  <headerFooter alignWithMargins="0"/>
  <colBreaks count="2" manualBreakCount="2">
    <brk id="26" max="84" man="1"/>
    <brk id="5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B56"/>
  <sheetViews>
    <sheetView view="pageBreakPreview" topLeftCell="A13" zoomScaleNormal="100" zoomScaleSheetLayoutView="100" workbookViewId="0">
      <selection activeCell="E42" sqref="E42:H42"/>
    </sheetView>
  </sheetViews>
  <sheetFormatPr defaultRowHeight="15.75"/>
  <cols>
    <col min="1" max="1" width="4.125" customWidth="1"/>
    <col min="2" max="2" width="4" customWidth="1"/>
    <col min="3" max="3" width="6.5" customWidth="1"/>
    <col min="4" max="4" width="10.5" customWidth="1"/>
    <col min="5" max="7" width="5.125" customWidth="1"/>
    <col min="8" max="8" width="7.5" customWidth="1"/>
    <col min="9" max="80" width="5.5" customWidth="1"/>
  </cols>
  <sheetData>
    <row r="1" spans="1:80" ht="14.25" customHeight="1">
      <c r="A1" s="375" t="s">
        <v>115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</row>
    <row r="2" spans="1:80" ht="14.25" customHeight="1" thickBot="1">
      <c r="A2" s="374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</row>
    <row r="3" spans="1:80" ht="14.25" customHeight="1" thickBot="1">
      <c r="A3" s="216" t="s">
        <v>8</v>
      </c>
      <c r="B3" s="220"/>
      <c r="C3" s="227"/>
      <c r="D3" s="221"/>
      <c r="E3" s="220" t="s">
        <v>0</v>
      </c>
      <c r="F3" s="221"/>
      <c r="G3" s="227" t="s">
        <v>14</v>
      </c>
      <c r="H3" s="221"/>
      <c r="I3" s="210" t="s">
        <v>60</v>
      </c>
      <c r="J3" s="211"/>
      <c r="K3" s="212"/>
      <c r="L3" s="210" t="s">
        <v>61</v>
      </c>
      <c r="M3" s="211"/>
      <c r="N3" s="212"/>
      <c r="O3" s="210" t="s">
        <v>62</v>
      </c>
      <c r="P3" s="211"/>
      <c r="Q3" s="212"/>
      <c r="R3" s="210" t="s">
        <v>46</v>
      </c>
      <c r="S3" s="211"/>
      <c r="T3" s="212"/>
      <c r="U3" s="210" t="s">
        <v>63</v>
      </c>
      <c r="V3" s="211"/>
      <c r="W3" s="212"/>
      <c r="X3" s="210" t="s">
        <v>64</v>
      </c>
      <c r="Y3" s="211"/>
      <c r="Z3" s="212"/>
      <c r="AA3" s="210" t="s">
        <v>65</v>
      </c>
      <c r="AB3" s="211"/>
      <c r="AC3" s="212"/>
      <c r="AD3" s="210" t="s">
        <v>66</v>
      </c>
      <c r="AE3" s="211"/>
      <c r="AF3" s="212"/>
      <c r="AG3" s="210" t="s">
        <v>67</v>
      </c>
      <c r="AH3" s="211"/>
      <c r="AI3" s="212"/>
      <c r="AJ3" s="210" t="s">
        <v>47</v>
      </c>
      <c r="AK3" s="211"/>
      <c r="AL3" s="212"/>
      <c r="AM3" s="210" t="s">
        <v>68</v>
      </c>
      <c r="AN3" s="211"/>
      <c r="AO3" s="212"/>
      <c r="AP3" s="210" t="s">
        <v>57</v>
      </c>
      <c r="AQ3" s="211"/>
      <c r="AR3" s="212"/>
      <c r="AS3" s="210" t="s">
        <v>69</v>
      </c>
      <c r="AT3" s="211"/>
      <c r="AU3" s="212"/>
      <c r="AV3" s="210" t="s">
        <v>70</v>
      </c>
      <c r="AW3" s="211"/>
      <c r="AX3" s="212"/>
      <c r="AY3" s="210" t="s">
        <v>71</v>
      </c>
      <c r="AZ3" s="211"/>
      <c r="BA3" s="212"/>
      <c r="BB3" s="210" t="s">
        <v>72</v>
      </c>
      <c r="BC3" s="211"/>
      <c r="BD3" s="212"/>
      <c r="BE3" s="210" t="s">
        <v>73</v>
      </c>
      <c r="BF3" s="211"/>
      <c r="BG3" s="212"/>
      <c r="BH3" s="210" t="s">
        <v>74</v>
      </c>
      <c r="BI3" s="211"/>
      <c r="BJ3" s="212"/>
      <c r="BK3" s="210" t="s">
        <v>75</v>
      </c>
      <c r="BL3" s="211"/>
      <c r="BM3" s="212"/>
      <c r="BN3" s="210" t="s">
        <v>76</v>
      </c>
      <c r="BO3" s="211"/>
      <c r="BP3" s="212"/>
      <c r="BQ3" s="210" t="s">
        <v>77</v>
      </c>
      <c r="BR3" s="211"/>
      <c r="BS3" s="212"/>
      <c r="BT3" s="210" t="s">
        <v>78</v>
      </c>
      <c r="BU3" s="211"/>
      <c r="BV3" s="212"/>
      <c r="BW3" s="210" t="s">
        <v>58</v>
      </c>
      <c r="BX3" s="211"/>
      <c r="BY3" s="212"/>
      <c r="BZ3" s="210" t="s">
        <v>79</v>
      </c>
      <c r="CA3" s="211"/>
      <c r="CB3" s="212"/>
    </row>
    <row r="4" spans="1:80" ht="14.25" customHeight="1">
      <c r="A4" s="217"/>
      <c r="B4" s="228"/>
      <c r="C4" s="229"/>
      <c r="D4" s="230"/>
      <c r="E4" s="228"/>
      <c r="F4" s="230"/>
      <c r="G4" s="229"/>
      <c r="H4" s="230"/>
      <c r="I4" s="5" t="s">
        <v>1</v>
      </c>
      <c r="J4" s="6" t="s">
        <v>29</v>
      </c>
      <c r="K4" s="7" t="s">
        <v>3</v>
      </c>
      <c r="L4" s="5" t="s">
        <v>1</v>
      </c>
      <c r="M4" s="6" t="s">
        <v>29</v>
      </c>
      <c r="N4" s="7" t="s">
        <v>3</v>
      </c>
      <c r="O4" s="5" t="s">
        <v>1</v>
      </c>
      <c r="P4" s="6" t="s">
        <v>29</v>
      </c>
      <c r="Q4" s="7" t="s">
        <v>3</v>
      </c>
      <c r="R4" s="5" t="s">
        <v>1</v>
      </c>
      <c r="S4" s="6" t="s">
        <v>29</v>
      </c>
      <c r="T4" s="7" t="s">
        <v>3</v>
      </c>
      <c r="U4" s="5" t="s">
        <v>1</v>
      </c>
      <c r="V4" s="6" t="s">
        <v>29</v>
      </c>
      <c r="W4" s="7" t="s">
        <v>3</v>
      </c>
      <c r="X4" s="5" t="s">
        <v>1</v>
      </c>
      <c r="Y4" s="6" t="s">
        <v>29</v>
      </c>
      <c r="Z4" s="7" t="s">
        <v>3</v>
      </c>
      <c r="AA4" s="5" t="s">
        <v>1</v>
      </c>
      <c r="AB4" s="6" t="s">
        <v>29</v>
      </c>
      <c r="AC4" s="7" t="s">
        <v>3</v>
      </c>
      <c r="AD4" s="5" t="s">
        <v>1</v>
      </c>
      <c r="AE4" s="6" t="s">
        <v>29</v>
      </c>
      <c r="AF4" s="7" t="s">
        <v>3</v>
      </c>
      <c r="AG4" s="5" t="s">
        <v>1</v>
      </c>
      <c r="AH4" s="6" t="s">
        <v>29</v>
      </c>
      <c r="AI4" s="7" t="s">
        <v>3</v>
      </c>
      <c r="AJ4" s="5" t="s">
        <v>1</v>
      </c>
      <c r="AK4" s="6" t="s">
        <v>29</v>
      </c>
      <c r="AL4" s="7" t="s">
        <v>3</v>
      </c>
      <c r="AM4" s="5" t="s">
        <v>1</v>
      </c>
      <c r="AN4" s="6" t="s">
        <v>29</v>
      </c>
      <c r="AO4" s="7" t="s">
        <v>3</v>
      </c>
      <c r="AP4" s="5" t="s">
        <v>1</v>
      </c>
      <c r="AQ4" s="6" t="s">
        <v>29</v>
      </c>
      <c r="AR4" s="7" t="s">
        <v>3</v>
      </c>
      <c r="AS4" s="5" t="s">
        <v>1</v>
      </c>
      <c r="AT4" s="6" t="s">
        <v>29</v>
      </c>
      <c r="AU4" s="7" t="s">
        <v>3</v>
      </c>
      <c r="AV4" s="5" t="s">
        <v>1</v>
      </c>
      <c r="AW4" s="6" t="s">
        <v>29</v>
      </c>
      <c r="AX4" s="7" t="s">
        <v>3</v>
      </c>
      <c r="AY4" s="5" t="s">
        <v>1</v>
      </c>
      <c r="AZ4" s="6" t="s">
        <v>29</v>
      </c>
      <c r="BA4" s="7" t="s">
        <v>3</v>
      </c>
      <c r="BB4" s="5" t="s">
        <v>1</v>
      </c>
      <c r="BC4" s="6" t="s">
        <v>29</v>
      </c>
      <c r="BD4" s="7" t="s">
        <v>3</v>
      </c>
      <c r="BE4" s="5" t="s">
        <v>1</v>
      </c>
      <c r="BF4" s="6" t="s">
        <v>29</v>
      </c>
      <c r="BG4" s="7" t="s">
        <v>3</v>
      </c>
      <c r="BH4" s="5" t="s">
        <v>1</v>
      </c>
      <c r="BI4" s="6" t="s">
        <v>29</v>
      </c>
      <c r="BJ4" s="7" t="s">
        <v>3</v>
      </c>
      <c r="BK4" s="5" t="s">
        <v>1</v>
      </c>
      <c r="BL4" s="6" t="s">
        <v>29</v>
      </c>
      <c r="BM4" s="7" t="s">
        <v>3</v>
      </c>
      <c r="BN4" s="5" t="s">
        <v>1</v>
      </c>
      <c r="BO4" s="6" t="s">
        <v>29</v>
      </c>
      <c r="BP4" s="7" t="s">
        <v>3</v>
      </c>
      <c r="BQ4" s="5" t="s">
        <v>1</v>
      </c>
      <c r="BR4" s="6" t="s">
        <v>29</v>
      </c>
      <c r="BS4" s="7" t="s">
        <v>3</v>
      </c>
      <c r="BT4" s="5" t="s">
        <v>1</v>
      </c>
      <c r="BU4" s="6" t="s">
        <v>29</v>
      </c>
      <c r="BV4" s="7" t="s">
        <v>3</v>
      </c>
      <c r="BW4" s="5" t="s">
        <v>1</v>
      </c>
      <c r="BX4" s="6" t="s">
        <v>29</v>
      </c>
      <c r="BY4" s="7" t="s">
        <v>3</v>
      </c>
      <c r="BZ4" s="5" t="s">
        <v>1</v>
      </c>
      <c r="CA4" s="6" t="s">
        <v>29</v>
      </c>
      <c r="CB4" s="7" t="s">
        <v>3</v>
      </c>
    </row>
    <row r="5" spans="1:80" ht="14.25" customHeight="1" thickBot="1">
      <c r="A5" s="217"/>
      <c r="B5" s="222"/>
      <c r="C5" s="231"/>
      <c r="D5" s="223"/>
      <c r="E5" s="222"/>
      <c r="F5" s="223"/>
      <c r="G5" s="231"/>
      <c r="H5" s="223"/>
      <c r="I5" s="8" t="s">
        <v>26</v>
      </c>
      <c r="J5" s="9" t="s">
        <v>2</v>
      </c>
      <c r="K5" s="10" t="s">
        <v>27</v>
      </c>
      <c r="L5" s="8" t="s">
        <v>26</v>
      </c>
      <c r="M5" s="9" t="s">
        <v>2</v>
      </c>
      <c r="N5" s="10" t="s">
        <v>27</v>
      </c>
      <c r="O5" s="8" t="s">
        <v>26</v>
      </c>
      <c r="P5" s="9" t="s">
        <v>2</v>
      </c>
      <c r="Q5" s="10" t="s">
        <v>27</v>
      </c>
      <c r="R5" s="8" t="s">
        <v>26</v>
      </c>
      <c r="S5" s="9" t="s">
        <v>2</v>
      </c>
      <c r="T5" s="10" t="s">
        <v>27</v>
      </c>
      <c r="U5" s="8" t="s">
        <v>26</v>
      </c>
      <c r="V5" s="9" t="s">
        <v>2</v>
      </c>
      <c r="W5" s="10" t="s">
        <v>27</v>
      </c>
      <c r="X5" s="8" t="s">
        <v>26</v>
      </c>
      <c r="Y5" s="9" t="s">
        <v>2</v>
      </c>
      <c r="Z5" s="10" t="s">
        <v>27</v>
      </c>
      <c r="AA5" s="8" t="s">
        <v>26</v>
      </c>
      <c r="AB5" s="9" t="s">
        <v>2</v>
      </c>
      <c r="AC5" s="10" t="s">
        <v>27</v>
      </c>
      <c r="AD5" s="8" t="s">
        <v>26</v>
      </c>
      <c r="AE5" s="9" t="s">
        <v>2</v>
      </c>
      <c r="AF5" s="10" t="s">
        <v>27</v>
      </c>
      <c r="AG5" s="8" t="s">
        <v>26</v>
      </c>
      <c r="AH5" s="9" t="s">
        <v>2</v>
      </c>
      <c r="AI5" s="10" t="s">
        <v>27</v>
      </c>
      <c r="AJ5" s="8" t="s">
        <v>26</v>
      </c>
      <c r="AK5" s="9" t="s">
        <v>2</v>
      </c>
      <c r="AL5" s="10" t="s">
        <v>27</v>
      </c>
      <c r="AM5" s="8" t="s">
        <v>26</v>
      </c>
      <c r="AN5" s="9" t="s">
        <v>2</v>
      </c>
      <c r="AO5" s="10" t="s">
        <v>27</v>
      </c>
      <c r="AP5" s="8" t="s">
        <v>26</v>
      </c>
      <c r="AQ5" s="9" t="s">
        <v>2</v>
      </c>
      <c r="AR5" s="10" t="s">
        <v>27</v>
      </c>
      <c r="AS5" s="8" t="s">
        <v>26</v>
      </c>
      <c r="AT5" s="9" t="s">
        <v>2</v>
      </c>
      <c r="AU5" s="10" t="s">
        <v>27</v>
      </c>
      <c r="AV5" s="8" t="s">
        <v>26</v>
      </c>
      <c r="AW5" s="9" t="s">
        <v>2</v>
      </c>
      <c r="AX5" s="10" t="s">
        <v>27</v>
      </c>
      <c r="AY5" s="8" t="s">
        <v>26</v>
      </c>
      <c r="AZ5" s="9" t="s">
        <v>2</v>
      </c>
      <c r="BA5" s="10" t="s">
        <v>27</v>
      </c>
      <c r="BB5" s="8" t="s">
        <v>26</v>
      </c>
      <c r="BC5" s="9" t="s">
        <v>2</v>
      </c>
      <c r="BD5" s="10" t="s">
        <v>27</v>
      </c>
      <c r="BE5" s="8" t="s">
        <v>26</v>
      </c>
      <c r="BF5" s="9" t="s">
        <v>2</v>
      </c>
      <c r="BG5" s="10" t="s">
        <v>27</v>
      </c>
      <c r="BH5" s="8" t="s">
        <v>26</v>
      </c>
      <c r="BI5" s="9" t="s">
        <v>2</v>
      </c>
      <c r="BJ5" s="10" t="s">
        <v>27</v>
      </c>
      <c r="BK5" s="8" t="s">
        <v>26</v>
      </c>
      <c r="BL5" s="9" t="s">
        <v>2</v>
      </c>
      <c r="BM5" s="10" t="s">
        <v>27</v>
      </c>
      <c r="BN5" s="8" t="s">
        <v>26</v>
      </c>
      <c r="BO5" s="9" t="s">
        <v>2</v>
      </c>
      <c r="BP5" s="10" t="s">
        <v>27</v>
      </c>
      <c r="BQ5" s="8" t="s">
        <v>26</v>
      </c>
      <c r="BR5" s="9" t="s">
        <v>2</v>
      </c>
      <c r="BS5" s="10" t="s">
        <v>27</v>
      </c>
      <c r="BT5" s="8" t="s">
        <v>26</v>
      </c>
      <c r="BU5" s="9" t="s">
        <v>2</v>
      </c>
      <c r="BV5" s="10" t="s">
        <v>27</v>
      </c>
      <c r="BW5" s="8" t="s">
        <v>26</v>
      </c>
      <c r="BX5" s="9" t="s">
        <v>2</v>
      </c>
      <c r="BY5" s="10" t="s">
        <v>27</v>
      </c>
      <c r="BZ5" s="8" t="s">
        <v>26</v>
      </c>
      <c r="CA5" s="9" t="s">
        <v>2</v>
      </c>
      <c r="CB5" s="10" t="s">
        <v>27</v>
      </c>
    </row>
    <row r="6" spans="1:80" ht="14.25" customHeight="1">
      <c r="A6" s="217"/>
      <c r="B6" s="216" t="s">
        <v>4</v>
      </c>
      <c r="C6" s="57"/>
      <c r="D6" s="1" t="s">
        <v>7</v>
      </c>
      <c r="E6" s="232"/>
      <c r="F6" s="233"/>
      <c r="G6" s="51" t="s">
        <v>22</v>
      </c>
      <c r="H6" s="87">
        <v>3.4500000000000003E-2</v>
      </c>
      <c r="I6" s="14"/>
      <c r="J6" s="12"/>
      <c r="K6" s="15"/>
      <c r="L6" s="147"/>
      <c r="M6" s="12"/>
      <c r="N6" s="169"/>
      <c r="O6" s="14"/>
      <c r="P6" s="12"/>
      <c r="Q6" s="15"/>
      <c r="R6" s="14"/>
      <c r="S6" s="169"/>
      <c r="T6" s="15"/>
      <c r="U6" s="14"/>
      <c r="V6" s="12"/>
      <c r="W6" s="15"/>
      <c r="X6" s="147"/>
      <c r="Y6" s="12"/>
      <c r="Z6" s="169"/>
      <c r="AA6" s="14"/>
      <c r="AB6" s="12"/>
      <c r="AC6" s="15"/>
      <c r="AD6" s="14"/>
      <c r="AE6" s="169"/>
      <c r="AF6" s="15"/>
      <c r="AG6" s="14"/>
      <c r="AH6" s="12"/>
      <c r="AI6" s="15"/>
      <c r="AJ6" s="147"/>
      <c r="AK6" s="12"/>
      <c r="AL6" s="169"/>
      <c r="AM6" s="14"/>
      <c r="AN6" s="12"/>
      <c r="AO6" s="15"/>
      <c r="AP6" s="14"/>
      <c r="AQ6" s="169"/>
      <c r="AR6" s="15"/>
      <c r="AS6" s="14"/>
      <c r="AT6" s="12"/>
      <c r="AU6" s="15"/>
      <c r="AV6" s="147"/>
      <c r="AW6" s="12"/>
      <c r="AX6" s="169"/>
      <c r="AY6" s="14"/>
      <c r="AZ6" s="12"/>
      <c r="BA6" s="15"/>
      <c r="BB6" s="14"/>
      <c r="BC6" s="169"/>
      <c r="BD6" s="15"/>
      <c r="BE6" s="14"/>
      <c r="BF6" s="12"/>
      <c r="BG6" s="15"/>
      <c r="BH6" s="147"/>
      <c r="BI6" s="12"/>
      <c r="BJ6" s="169"/>
      <c r="BK6" s="14"/>
      <c r="BL6" s="12"/>
      <c r="BM6" s="15"/>
      <c r="BN6" s="14"/>
      <c r="BO6" s="169"/>
      <c r="BP6" s="15"/>
      <c r="BQ6" s="14"/>
      <c r="BR6" s="12"/>
      <c r="BS6" s="15"/>
      <c r="BT6" s="147"/>
      <c r="BU6" s="12"/>
      <c r="BV6" s="169"/>
      <c r="BW6" s="14"/>
      <c r="BX6" s="12"/>
      <c r="BY6" s="15"/>
      <c r="BZ6" s="14"/>
      <c r="CA6" s="169"/>
      <c r="CB6" s="15"/>
    </row>
    <row r="7" spans="1:80" ht="14.25" customHeight="1">
      <c r="A7" s="217"/>
      <c r="B7" s="217"/>
      <c r="C7" s="170" t="s">
        <v>33</v>
      </c>
      <c r="D7" s="2"/>
      <c r="E7" s="234"/>
      <c r="F7" s="206"/>
      <c r="G7" s="52" t="s">
        <v>23</v>
      </c>
      <c r="H7" s="88">
        <v>0.13600000000000001</v>
      </c>
      <c r="I7" s="18"/>
      <c r="J7" s="16"/>
      <c r="K7" s="298"/>
      <c r="L7" s="299"/>
      <c r="M7" s="16"/>
      <c r="N7" s="17"/>
      <c r="O7" s="18"/>
      <c r="P7" s="16"/>
      <c r="Q7" s="298"/>
      <c r="R7" s="18"/>
      <c r="S7" s="17"/>
      <c r="T7" s="298"/>
      <c r="U7" s="18"/>
      <c r="V7" s="16"/>
      <c r="W7" s="298"/>
      <c r="X7" s="299"/>
      <c r="Y7" s="16"/>
      <c r="Z7" s="17"/>
      <c r="AA7" s="18"/>
      <c r="AB7" s="16"/>
      <c r="AC7" s="298"/>
      <c r="AD7" s="18"/>
      <c r="AE7" s="17"/>
      <c r="AF7" s="298"/>
      <c r="AG7" s="18"/>
      <c r="AH7" s="16"/>
      <c r="AI7" s="298"/>
      <c r="AJ7" s="299"/>
      <c r="AK7" s="16"/>
      <c r="AL7" s="17"/>
      <c r="AM7" s="18"/>
      <c r="AN7" s="16"/>
      <c r="AO7" s="298"/>
      <c r="AP7" s="18"/>
      <c r="AQ7" s="17"/>
      <c r="AR7" s="298"/>
      <c r="AS7" s="18"/>
      <c r="AT7" s="16"/>
      <c r="AU7" s="298"/>
      <c r="AV7" s="299"/>
      <c r="AW7" s="16"/>
      <c r="AX7" s="17"/>
      <c r="AY7" s="18"/>
      <c r="AZ7" s="16"/>
      <c r="BA7" s="298"/>
      <c r="BB7" s="18"/>
      <c r="BC7" s="17"/>
      <c r="BD7" s="298"/>
      <c r="BE7" s="18"/>
      <c r="BF7" s="16"/>
      <c r="BG7" s="298"/>
      <c r="BH7" s="299"/>
      <c r="BI7" s="16"/>
      <c r="BJ7" s="17"/>
      <c r="BK7" s="18"/>
      <c r="BL7" s="16"/>
      <c r="BM7" s="298"/>
      <c r="BN7" s="18"/>
      <c r="BO7" s="17"/>
      <c r="BP7" s="298"/>
      <c r="BQ7" s="18"/>
      <c r="BR7" s="16"/>
      <c r="BS7" s="298"/>
      <c r="BT7" s="299"/>
      <c r="BU7" s="16"/>
      <c r="BV7" s="17"/>
      <c r="BW7" s="18"/>
      <c r="BX7" s="16"/>
      <c r="BY7" s="298"/>
      <c r="BZ7" s="18"/>
      <c r="CA7" s="17"/>
      <c r="CB7" s="298"/>
    </row>
    <row r="8" spans="1:80" ht="14.25" customHeight="1" thickBot="1">
      <c r="A8" s="217"/>
      <c r="B8" s="217"/>
      <c r="C8" s="170">
        <v>40</v>
      </c>
      <c r="D8" s="3" t="s">
        <v>36</v>
      </c>
      <c r="E8" s="224" t="s">
        <v>114</v>
      </c>
      <c r="F8" s="226"/>
      <c r="G8" s="178"/>
      <c r="H8" s="168"/>
      <c r="I8" s="360">
        <f>J8/(SQRT(3)*6.3)*1000*I35</f>
        <v>784.5984002688291</v>
      </c>
      <c r="J8" s="373">
        <v>9.0960000000000001</v>
      </c>
      <c r="K8" s="373">
        <v>3.2639999999999998</v>
      </c>
      <c r="L8" s="360">
        <f>M8/(SQRT(3)*6.3)*1000*L35</f>
        <v>797.34162173130335</v>
      </c>
      <c r="M8" s="372">
        <v>9.3119999999999994</v>
      </c>
      <c r="N8" s="372">
        <v>3.552</v>
      </c>
      <c r="O8" s="360">
        <f>P8/(SQRT(3)*6.3)*1000*O35</f>
        <v>678.54589110003042</v>
      </c>
      <c r="P8" s="372">
        <v>7.968</v>
      </c>
      <c r="Q8" s="372">
        <v>3.1680000000000001</v>
      </c>
      <c r="R8" s="360">
        <f>S8/(SQRT(3)*6.3)*1000*R35</f>
        <v>754.86229474633046</v>
      </c>
      <c r="S8" s="372">
        <v>8.8079999999999998</v>
      </c>
      <c r="T8" s="372">
        <v>3.3359999999999999</v>
      </c>
      <c r="U8" s="360">
        <f>V8/(SQRT(3)*6.3)*1000*U35</f>
        <v>769.51884326607706</v>
      </c>
      <c r="V8" s="372">
        <v>9.0239999999999991</v>
      </c>
      <c r="W8" s="372">
        <v>3.552</v>
      </c>
      <c r="X8" s="360">
        <f>Y8/(SQRT(3)*6.3)*1000*X35</f>
        <v>663.22206128821722</v>
      </c>
      <c r="Y8" s="372">
        <v>7.7519999999999998</v>
      </c>
      <c r="Z8" s="372">
        <v>2.976</v>
      </c>
      <c r="AA8" s="360">
        <f>AB8/(SQRT(3)*6.3)*1000*AA35</f>
        <v>798.97280118094022</v>
      </c>
      <c r="AB8" s="372">
        <v>9.3360000000000003</v>
      </c>
      <c r="AC8" s="372">
        <v>3.5760000000000001</v>
      </c>
      <c r="AD8" s="360">
        <f>AE8/(SQRT(3)*6.2)*1000*AD35</f>
        <v>798.25496218192234</v>
      </c>
      <c r="AE8" s="372">
        <v>9.1199999999999992</v>
      </c>
      <c r="AF8" s="372">
        <v>3.3119999999999998</v>
      </c>
      <c r="AG8" s="360">
        <f>AH8/(SQRT(3)*6.2)*1000*AG35</f>
        <v>677.62104573517388</v>
      </c>
      <c r="AH8" s="372">
        <v>7.4640000000000004</v>
      </c>
      <c r="AI8" s="372">
        <v>1.704</v>
      </c>
      <c r="AJ8" s="360">
        <f>AK8/(SQRT(3)*6.2)*1000*AJ35</f>
        <v>553.26880352386809</v>
      </c>
      <c r="AK8" s="372">
        <v>6.024</v>
      </c>
      <c r="AL8" s="372">
        <v>1.008</v>
      </c>
      <c r="AM8" s="360">
        <f>AN8/(SQRT(3)*6.2)*1000*AM35</f>
        <v>833.59096582559096</v>
      </c>
      <c r="AN8" s="372">
        <v>9.2159999999999993</v>
      </c>
      <c r="AO8" s="372">
        <v>2.2559999999999998</v>
      </c>
      <c r="AP8" s="360">
        <f>AQ8/(SQRT(3)*6.2)*1000*AP35</f>
        <v>853.28795854124144</v>
      </c>
      <c r="AQ8" s="372">
        <v>9.5039999999999996</v>
      </c>
      <c r="AR8" s="372">
        <v>2.6160000000000001</v>
      </c>
      <c r="AS8" s="360">
        <f>AT8/(SQRT(3)*6.2)*1000*AS35</f>
        <v>854.48591754375082</v>
      </c>
      <c r="AT8" s="372">
        <v>9.5280000000000005</v>
      </c>
      <c r="AU8" s="372">
        <v>2.6640000000000001</v>
      </c>
      <c r="AV8" s="360">
        <f>AW8/(SQRT(3)*6.2)*1000*AV35</f>
        <v>778.71342206335271</v>
      </c>
      <c r="AW8" s="372">
        <v>8.6880000000000006</v>
      </c>
      <c r="AX8" s="372">
        <v>2.448</v>
      </c>
      <c r="AY8" s="360">
        <f>AZ8/(SQRT(3)*6.2)*1000*AY35</f>
        <v>756.76129810799455</v>
      </c>
      <c r="AZ8" s="372">
        <v>8.4719999999999995</v>
      </c>
      <c r="BA8" s="372">
        <v>2.496</v>
      </c>
      <c r="BB8" s="360">
        <f>BC8/(SQRT(3)*6.2)*1000*BB35</f>
        <v>721.40988994779855</v>
      </c>
      <c r="BC8" s="372">
        <v>8.0399999999999991</v>
      </c>
      <c r="BD8" s="372">
        <v>2.2320000000000002</v>
      </c>
      <c r="BE8" s="360">
        <f>BF8/(SQRT(3)*6.2)*1000*BE35</f>
        <v>746.34791903494249</v>
      </c>
      <c r="BF8" s="372">
        <v>8.3520000000000003</v>
      </c>
      <c r="BG8" s="372">
        <v>2.448</v>
      </c>
      <c r="BH8" s="360">
        <f>BI8/(SQRT(3)*6.2)*1000*BH35</f>
        <v>802.07607396911544</v>
      </c>
      <c r="BI8" s="372">
        <v>9.0719999999999992</v>
      </c>
      <c r="BJ8" s="372">
        <v>3</v>
      </c>
      <c r="BK8" s="360">
        <f>BL8/(SQRT(3)*6.3)*1000*BK35</f>
        <v>753.45738041634161</v>
      </c>
      <c r="BL8" s="372">
        <v>8.6639999999999997</v>
      </c>
      <c r="BM8" s="372">
        <v>2.88</v>
      </c>
      <c r="BN8" s="360">
        <f>BO8/(SQRT(3)*6.3)*1000*BN35</f>
        <v>714.56400696936225</v>
      </c>
      <c r="BO8" s="372">
        <v>8.1120000000000001</v>
      </c>
      <c r="BP8" s="372">
        <v>2.3279999999999998</v>
      </c>
      <c r="BQ8" s="360">
        <f>BR8/(SQRT(3)*6.3)*1000*BQ35</f>
        <v>650.79862664344932</v>
      </c>
      <c r="BR8" s="372">
        <v>7.3920000000000003</v>
      </c>
      <c r="BS8" s="372">
        <v>2.1360000000000001</v>
      </c>
      <c r="BT8" s="360">
        <f>BU8/(SQRT(3)*6.3)*1000*BT35</f>
        <v>758.33577734472135</v>
      </c>
      <c r="BU8" s="372">
        <v>8.6639999999999997</v>
      </c>
      <c r="BV8" s="372">
        <v>2.6880000000000002</v>
      </c>
      <c r="BW8" s="360">
        <f>BX8/(SQRT(3)*6.3)*1000*BW35</f>
        <v>804.5753390190597</v>
      </c>
      <c r="BX8" s="372">
        <v>9.2639999999999993</v>
      </c>
      <c r="BY8" s="372">
        <v>3.12</v>
      </c>
      <c r="BZ8" s="360">
        <f>CA8/(SQRT(3)*6.3)*1000*BZ35</f>
        <v>650.11133999950493</v>
      </c>
      <c r="CA8" s="372">
        <v>7.44</v>
      </c>
      <c r="CB8" s="372">
        <v>2.3519999999999999</v>
      </c>
    </row>
    <row r="9" spans="1:80" ht="14.25" customHeight="1" thickBot="1">
      <c r="A9" s="217"/>
      <c r="B9" s="217"/>
      <c r="C9" s="171" t="s">
        <v>25</v>
      </c>
      <c r="D9" s="4" t="s">
        <v>12</v>
      </c>
      <c r="E9" s="207"/>
      <c r="F9" s="208"/>
      <c r="G9" s="208"/>
      <c r="H9" s="209"/>
      <c r="I9" s="371"/>
      <c r="J9" s="370"/>
      <c r="K9" s="369"/>
      <c r="L9" s="371"/>
      <c r="M9" s="370"/>
      <c r="N9" s="369"/>
      <c r="O9" s="371"/>
      <c r="P9" s="370"/>
      <c r="Q9" s="369"/>
      <c r="R9" s="371"/>
      <c r="S9" s="370"/>
      <c r="T9" s="369"/>
      <c r="U9" s="371"/>
      <c r="V9" s="370"/>
      <c r="W9" s="369"/>
      <c r="X9" s="371"/>
      <c r="Y9" s="370"/>
      <c r="Z9" s="369"/>
      <c r="AA9" s="371"/>
      <c r="AB9" s="370"/>
      <c r="AC9" s="369"/>
      <c r="AD9" s="371"/>
      <c r="AE9" s="370"/>
      <c r="AF9" s="369"/>
      <c r="AG9" s="371"/>
      <c r="AH9" s="370"/>
      <c r="AI9" s="369"/>
      <c r="AJ9" s="371"/>
      <c r="AK9" s="370"/>
      <c r="AL9" s="369"/>
      <c r="AM9" s="371"/>
      <c r="AN9" s="370"/>
      <c r="AO9" s="369"/>
      <c r="AP9" s="371"/>
      <c r="AQ9" s="370"/>
      <c r="AR9" s="369"/>
      <c r="AS9" s="371"/>
      <c r="AT9" s="370"/>
      <c r="AU9" s="369"/>
      <c r="AV9" s="371"/>
      <c r="AW9" s="370"/>
      <c r="AX9" s="369"/>
      <c r="AY9" s="371"/>
      <c r="AZ9" s="370"/>
      <c r="BA9" s="369"/>
      <c r="BB9" s="371"/>
      <c r="BC9" s="370"/>
      <c r="BD9" s="369"/>
      <c r="BE9" s="371"/>
      <c r="BF9" s="370"/>
      <c r="BG9" s="369"/>
      <c r="BH9" s="371"/>
      <c r="BI9" s="370"/>
      <c r="BJ9" s="369"/>
      <c r="BK9" s="371"/>
      <c r="BL9" s="370"/>
      <c r="BM9" s="369"/>
      <c r="BN9" s="371"/>
      <c r="BO9" s="370"/>
      <c r="BP9" s="369"/>
      <c r="BQ9" s="371"/>
      <c r="BR9" s="370"/>
      <c r="BS9" s="369"/>
      <c r="BT9" s="371"/>
      <c r="BU9" s="370"/>
      <c r="BV9" s="369"/>
      <c r="BW9" s="371"/>
      <c r="BX9" s="370"/>
      <c r="BY9" s="369"/>
      <c r="BZ9" s="371"/>
      <c r="CA9" s="370"/>
      <c r="CB9" s="369"/>
    </row>
    <row r="10" spans="1:80" ht="14.25" customHeight="1">
      <c r="A10" s="217"/>
      <c r="B10" s="217"/>
      <c r="C10" s="57"/>
      <c r="D10" s="1" t="s">
        <v>7</v>
      </c>
      <c r="E10" s="232"/>
      <c r="F10" s="233"/>
      <c r="G10" s="51" t="s">
        <v>22</v>
      </c>
      <c r="H10" s="87">
        <v>4.5900000000000003E-2</v>
      </c>
      <c r="I10" s="366"/>
      <c r="J10" s="367"/>
      <c r="K10" s="364"/>
      <c r="L10" s="368"/>
      <c r="M10" s="367"/>
      <c r="N10" s="365"/>
      <c r="O10" s="366"/>
      <c r="P10" s="367"/>
      <c r="Q10" s="364"/>
      <c r="R10" s="366"/>
      <c r="S10" s="365"/>
      <c r="T10" s="364"/>
      <c r="U10" s="366"/>
      <c r="V10" s="367"/>
      <c r="W10" s="364"/>
      <c r="X10" s="368"/>
      <c r="Y10" s="367"/>
      <c r="Z10" s="365"/>
      <c r="AA10" s="366"/>
      <c r="AB10" s="367"/>
      <c r="AC10" s="364"/>
      <c r="AD10" s="366"/>
      <c r="AE10" s="365"/>
      <c r="AF10" s="364"/>
      <c r="AG10" s="366"/>
      <c r="AH10" s="367"/>
      <c r="AI10" s="364"/>
      <c r="AJ10" s="368"/>
      <c r="AK10" s="367"/>
      <c r="AL10" s="365"/>
      <c r="AM10" s="366"/>
      <c r="AN10" s="367"/>
      <c r="AO10" s="364"/>
      <c r="AP10" s="366"/>
      <c r="AQ10" s="365"/>
      <c r="AR10" s="364"/>
      <c r="AS10" s="366"/>
      <c r="AT10" s="367"/>
      <c r="AU10" s="364"/>
      <c r="AV10" s="368"/>
      <c r="AW10" s="367"/>
      <c r="AX10" s="365"/>
      <c r="AY10" s="366"/>
      <c r="AZ10" s="367"/>
      <c r="BA10" s="364"/>
      <c r="BB10" s="366"/>
      <c r="BC10" s="365"/>
      <c r="BD10" s="364"/>
      <c r="BE10" s="366"/>
      <c r="BF10" s="367"/>
      <c r="BG10" s="364"/>
      <c r="BH10" s="368"/>
      <c r="BI10" s="367"/>
      <c r="BJ10" s="365"/>
      <c r="BK10" s="366"/>
      <c r="BL10" s="367"/>
      <c r="BM10" s="364"/>
      <c r="BN10" s="366"/>
      <c r="BO10" s="365"/>
      <c r="BP10" s="364"/>
      <c r="BQ10" s="366"/>
      <c r="BR10" s="367"/>
      <c r="BS10" s="364"/>
      <c r="BT10" s="368"/>
      <c r="BU10" s="367"/>
      <c r="BV10" s="365"/>
      <c r="BW10" s="366"/>
      <c r="BX10" s="367"/>
      <c r="BY10" s="364"/>
      <c r="BZ10" s="366"/>
      <c r="CA10" s="365"/>
      <c r="CB10" s="364"/>
    </row>
    <row r="11" spans="1:80" ht="14.25" customHeight="1">
      <c r="A11" s="217"/>
      <c r="B11" s="217"/>
      <c r="C11" s="170" t="s">
        <v>34</v>
      </c>
      <c r="D11" s="2"/>
      <c r="E11" s="234"/>
      <c r="F11" s="206"/>
      <c r="G11" s="52" t="s">
        <v>23</v>
      </c>
      <c r="H11" s="88">
        <v>0.184</v>
      </c>
      <c r="I11" s="363"/>
      <c r="J11" s="362"/>
      <c r="K11" s="362"/>
      <c r="L11" s="363"/>
      <c r="M11" s="362"/>
      <c r="N11" s="362"/>
      <c r="O11" s="363"/>
      <c r="P11" s="362"/>
      <c r="Q11" s="362"/>
      <c r="R11" s="363"/>
      <c r="S11" s="362"/>
      <c r="T11" s="362"/>
      <c r="U11" s="363"/>
      <c r="V11" s="362"/>
      <c r="W11" s="362"/>
      <c r="X11" s="363"/>
      <c r="Y11" s="362"/>
      <c r="Z11" s="362"/>
      <c r="AA11" s="363"/>
      <c r="AB11" s="362"/>
      <c r="AC11" s="362"/>
      <c r="AD11" s="363"/>
      <c r="AE11" s="362"/>
      <c r="AF11" s="362"/>
      <c r="AG11" s="363"/>
      <c r="AH11" s="362"/>
      <c r="AI11" s="362"/>
      <c r="AJ11" s="363"/>
      <c r="AK11" s="362"/>
      <c r="AL11" s="362"/>
      <c r="AM11" s="363"/>
      <c r="AN11" s="362"/>
      <c r="AO11" s="362"/>
      <c r="AP11" s="363"/>
      <c r="AQ11" s="362"/>
      <c r="AR11" s="362"/>
      <c r="AS11" s="363"/>
      <c r="AT11" s="362"/>
      <c r="AU11" s="362"/>
      <c r="AV11" s="363"/>
      <c r="AW11" s="362"/>
      <c r="AX11" s="362"/>
      <c r="AY11" s="363"/>
      <c r="AZ11" s="362"/>
      <c r="BA11" s="362"/>
      <c r="BB11" s="363"/>
      <c r="BC11" s="362"/>
      <c r="BD11" s="362"/>
      <c r="BE11" s="363"/>
      <c r="BF11" s="362"/>
      <c r="BG11" s="362"/>
      <c r="BH11" s="363"/>
      <c r="BI11" s="362"/>
      <c r="BJ11" s="362"/>
      <c r="BK11" s="363"/>
      <c r="BL11" s="362"/>
      <c r="BM11" s="362"/>
      <c r="BN11" s="363"/>
      <c r="BO11" s="362"/>
      <c r="BP11" s="362"/>
      <c r="BQ11" s="363"/>
      <c r="BR11" s="362"/>
      <c r="BS11" s="362"/>
      <c r="BT11" s="363"/>
      <c r="BU11" s="362"/>
      <c r="BV11" s="362"/>
      <c r="BW11" s="363"/>
      <c r="BX11" s="362"/>
      <c r="BY11" s="362"/>
      <c r="BZ11" s="363"/>
      <c r="CA11" s="362"/>
      <c r="CB11" s="362"/>
    </row>
    <row r="12" spans="1:80" ht="14.25" customHeight="1" thickBot="1">
      <c r="A12" s="217"/>
      <c r="B12" s="217"/>
      <c r="C12" s="170">
        <v>40</v>
      </c>
      <c r="D12" s="3" t="s">
        <v>36</v>
      </c>
      <c r="E12" s="224" t="s">
        <v>113</v>
      </c>
      <c r="F12" s="226"/>
      <c r="G12" s="178"/>
      <c r="H12" s="168"/>
      <c r="I12" s="360">
        <f>J12/(SQRT(3)*6.3)*1000*I36</f>
        <v>845.27816962827501</v>
      </c>
      <c r="J12" s="359">
        <v>9.4559999999999995</v>
      </c>
      <c r="K12" s="359">
        <v>2.1360000000000001</v>
      </c>
      <c r="L12" s="360">
        <f>M12/(SQRT(3)*6.3)*1000*L36</f>
        <v>833.4082854995454</v>
      </c>
      <c r="M12" s="361">
        <v>9.36</v>
      </c>
      <c r="N12" s="361">
        <v>2.2799999999999998</v>
      </c>
      <c r="O12" s="360">
        <f>P12/(SQRT(3)*6.3)*1000*O36</f>
        <v>755.86417328445771</v>
      </c>
      <c r="P12" s="359">
        <v>8.4480000000000004</v>
      </c>
      <c r="Q12" s="359">
        <v>1.8720000000000001</v>
      </c>
      <c r="R12" s="360">
        <f>S12/(SQRT(3)*6.3)*1000*R36</f>
        <v>825.85685804157731</v>
      </c>
      <c r="S12" s="359">
        <v>9.3119999999999994</v>
      </c>
      <c r="T12" s="359">
        <v>2.4239999999999999</v>
      </c>
      <c r="U12" s="360">
        <f>V12/(SQRT(3)*6.3)*1000*U36</f>
        <v>832.38481893962421</v>
      </c>
      <c r="V12" s="359">
        <v>9.4320000000000004</v>
      </c>
      <c r="W12" s="359">
        <v>2.64</v>
      </c>
      <c r="X12" s="360">
        <f>Y12/(SQRT(3)*6.3)*1000*X36</f>
        <v>746.87080566473367</v>
      </c>
      <c r="Y12" s="359">
        <v>8.3520000000000003</v>
      </c>
      <c r="Z12" s="359">
        <v>1.8720000000000001</v>
      </c>
      <c r="AA12" s="360">
        <f>AB12/(SQRT(3)*6.3)*1000*AA36</f>
        <v>836.6556307287716</v>
      </c>
      <c r="AB12" s="359">
        <v>9.4320000000000004</v>
      </c>
      <c r="AC12" s="359">
        <v>2.448</v>
      </c>
      <c r="AD12" s="360">
        <f>AE12/(SQRT(3)*6.3)*1000*AD36</f>
        <v>843.21061717272232</v>
      </c>
      <c r="AE12" s="359">
        <v>9.48</v>
      </c>
      <c r="AF12" s="359">
        <v>2.3519999999999999</v>
      </c>
      <c r="AG12" s="360">
        <f>AH12/(SQRT(3)*6.3)*1000*AG36</f>
        <v>756.00336349085899</v>
      </c>
      <c r="AH12" s="359">
        <v>8.3279999999999994</v>
      </c>
      <c r="AI12" s="359">
        <v>1.1519999999999999</v>
      </c>
      <c r="AJ12" s="360">
        <f>AK12/(SQRT(3)*6.3)*1000*AJ36</f>
        <v>639.49051699789084</v>
      </c>
      <c r="AK12" s="359">
        <v>6.984</v>
      </c>
      <c r="AL12" s="359">
        <v>0.28799999999999998</v>
      </c>
      <c r="AM12" s="360">
        <f>AN12/(SQRT(3)*6.3)*1000*AM36</f>
        <v>845.23197727221111</v>
      </c>
      <c r="AN12" s="359">
        <v>9.3119999999999994</v>
      </c>
      <c r="AO12" s="359">
        <v>1.296</v>
      </c>
      <c r="AP12" s="360">
        <f>AQ12/(SQRT(3)*6.3)*1000*AP36</f>
        <v>854.14796070486784</v>
      </c>
      <c r="AQ12" s="359">
        <v>9.4320000000000004</v>
      </c>
      <c r="AR12" s="359">
        <v>1.464</v>
      </c>
      <c r="AS12" s="360">
        <f>AT12/(SQRT(3)*6.3)*1000*AS36</f>
        <v>850.5625596589008</v>
      </c>
      <c r="AT12" s="359">
        <v>9.4079999999999995</v>
      </c>
      <c r="AU12" s="359">
        <v>1.56</v>
      </c>
      <c r="AV12" s="360">
        <f>AW12/(SQRT(3)*6.3)*1000*AV36</f>
        <v>809.28355137878805</v>
      </c>
      <c r="AW12" s="359">
        <v>8.952</v>
      </c>
      <c r="AX12" s="359">
        <v>1.488</v>
      </c>
      <c r="AY12" s="360">
        <f>AZ12/(SQRT(3)*6.3)*1000*AY36</f>
        <v>788.72840144792542</v>
      </c>
      <c r="AZ12" s="359">
        <v>8.7119999999999997</v>
      </c>
      <c r="BA12" s="359">
        <v>1.3680000000000001</v>
      </c>
      <c r="BB12" s="360">
        <f>BC12/(SQRT(3)*6.3)*1000*BB36</f>
        <v>763.97742390052258</v>
      </c>
      <c r="BC12" s="359">
        <v>8.4239999999999995</v>
      </c>
      <c r="BD12" s="359">
        <v>1.224</v>
      </c>
      <c r="BE12" s="360">
        <f>BF12/(SQRT(3)*6.3)*1000*BE36</f>
        <v>809.58900145437883</v>
      </c>
      <c r="BF12" s="359">
        <v>9</v>
      </c>
      <c r="BG12" s="359">
        <v>1.752</v>
      </c>
      <c r="BH12" s="360">
        <f>BI12/(SQRT(3)*6.3)*1000*BH36</f>
        <v>834.05638139094549</v>
      </c>
      <c r="BI12" s="359">
        <v>9.3119999999999994</v>
      </c>
      <c r="BJ12" s="359">
        <v>2.016</v>
      </c>
      <c r="BK12" s="360">
        <f>BL12/(SQRT(3)*6.3)*1000*BK36</f>
        <v>821.02548839180554</v>
      </c>
      <c r="BL12" s="359">
        <v>9.1679999999999993</v>
      </c>
      <c r="BM12" s="359">
        <v>1.992</v>
      </c>
      <c r="BN12" s="360">
        <f>BO12/(SQRT(3)*6.3)*1000*BN36</f>
        <v>803.01744410737354</v>
      </c>
      <c r="BO12" s="359">
        <v>8.952</v>
      </c>
      <c r="BP12" s="359">
        <v>1.8720000000000001</v>
      </c>
      <c r="BQ12" s="360">
        <f>BR12/(SQRT(3)*6.3)*1000*BQ36</f>
        <v>760.14512926246846</v>
      </c>
      <c r="BR12" s="359">
        <v>8.4480000000000004</v>
      </c>
      <c r="BS12" s="359">
        <v>1.6319999999999999</v>
      </c>
      <c r="BT12" s="360">
        <f>BU12/(SQRT(3)*6.3)*1000*BT36</f>
        <v>840.34917094026071</v>
      </c>
      <c r="BU12" s="359">
        <v>9.3840000000000003</v>
      </c>
      <c r="BV12" s="359">
        <v>2.04</v>
      </c>
      <c r="BW12" s="360">
        <f>BX12/(SQRT(3)*6.3)*1000*BW36</f>
        <v>852.9331162097169</v>
      </c>
      <c r="BX12" s="359">
        <v>9.5280000000000005</v>
      </c>
      <c r="BY12" s="359">
        <v>2.0880000000000001</v>
      </c>
      <c r="BZ12" s="360">
        <f>CA12/(SQRT(3)*6.3)*1000*BZ36</f>
        <v>629.56146295625638</v>
      </c>
      <c r="CA12" s="359">
        <v>6.9119999999999999</v>
      </c>
      <c r="CB12" s="359">
        <v>0.76800000000000002</v>
      </c>
    </row>
    <row r="13" spans="1:80" ht="14.25" customHeight="1" thickBot="1">
      <c r="A13" s="217"/>
      <c r="B13" s="217"/>
      <c r="C13" s="171" t="s">
        <v>35</v>
      </c>
      <c r="D13" s="4" t="s">
        <v>12</v>
      </c>
      <c r="E13" s="207"/>
      <c r="F13" s="208"/>
      <c r="G13" s="208"/>
      <c r="H13" s="209"/>
      <c r="I13" s="358"/>
      <c r="J13" s="357"/>
      <c r="K13" s="356"/>
      <c r="L13" s="358"/>
      <c r="M13" s="357"/>
      <c r="N13" s="356"/>
      <c r="O13" s="358"/>
      <c r="P13" s="357"/>
      <c r="Q13" s="356"/>
      <c r="R13" s="358"/>
      <c r="S13" s="357"/>
      <c r="T13" s="356"/>
      <c r="U13" s="358"/>
      <c r="V13" s="357"/>
      <c r="W13" s="356"/>
      <c r="X13" s="358"/>
      <c r="Y13" s="357"/>
      <c r="Z13" s="356"/>
      <c r="AA13" s="358"/>
      <c r="AB13" s="357"/>
      <c r="AC13" s="356"/>
      <c r="AD13" s="358"/>
      <c r="AE13" s="357"/>
      <c r="AF13" s="356"/>
      <c r="AG13" s="358"/>
      <c r="AH13" s="357"/>
      <c r="AI13" s="356"/>
      <c r="AJ13" s="358"/>
      <c r="AK13" s="357"/>
      <c r="AL13" s="356"/>
      <c r="AM13" s="358"/>
      <c r="AN13" s="357"/>
      <c r="AO13" s="356"/>
      <c r="AP13" s="358"/>
      <c r="AQ13" s="357"/>
      <c r="AR13" s="356"/>
      <c r="AS13" s="358"/>
      <c r="AT13" s="357"/>
      <c r="AU13" s="356"/>
      <c r="AV13" s="358"/>
      <c r="AW13" s="357"/>
      <c r="AX13" s="356"/>
      <c r="AY13" s="358"/>
      <c r="AZ13" s="357"/>
      <c r="BA13" s="356"/>
      <c r="BB13" s="358"/>
      <c r="BC13" s="357"/>
      <c r="BD13" s="356"/>
      <c r="BE13" s="358"/>
      <c r="BF13" s="357"/>
      <c r="BG13" s="356"/>
      <c r="BH13" s="358"/>
      <c r="BI13" s="357"/>
      <c r="BJ13" s="356"/>
      <c r="BK13" s="358"/>
      <c r="BL13" s="357"/>
      <c r="BM13" s="356"/>
      <c r="BN13" s="358"/>
      <c r="BO13" s="357"/>
      <c r="BP13" s="356"/>
      <c r="BQ13" s="358"/>
      <c r="BR13" s="357"/>
      <c r="BS13" s="356"/>
      <c r="BT13" s="358"/>
      <c r="BU13" s="357"/>
      <c r="BV13" s="356"/>
      <c r="BW13" s="358"/>
      <c r="BX13" s="357"/>
      <c r="BY13" s="356"/>
      <c r="BZ13" s="358"/>
      <c r="CA13" s="357"/>
      <c r="CB13" s="356"/>
    </row>
    <row r="14" spans="1:80" ht="14.25" customHeight="1">
      <c r="A14" s="217"/>
      <c r="B14" s="217"/>
      <c r="C14" s="57"/>
      <c r="D14" s="1"/>
      <c r="E14" s="232"/>
      <c r="F14" s="233"/>
      <c r="G14" s="51" t="s">
        <v>22</v>
      </c>
      <c r="H14" s="149"/>
      <c r="I14" s="353"/>
      <c r="J14" s="352"/>
      <c r="K14" s="351"/>
      <c r="L14" s="355"/>
      <c r="M14" s="352"/>
      <c r="N14" s="354"/>
      <c r="O14" s="353"/>
      <c r="P14" s="352"/>
      <c r="Q14" s="351"/>
      <c r="R14" s="14"/>
      <c r="S14" s="169"/>
      <c r="T14" s="15"/>
      <c r="U14" s="353"/>
      <c r="V14" s="352"/>
      <c r="W14" s="351"/>
      <c r="X14" s="355"/>
      <c r="Y14" s="352"/>
      <c r="Z14" s="354"/>
      <c r="AA14" s="353"/>
      <c r="AB14" s="352"/>
      <c r="AC14" s="351"/>
      <c r="AD14" s="14"/>
      <c r="AE14" s="169"/>
      <c r="AF14" s="15"/>
      <c r="AG14" s="353"/>
      <c r="AH14" s="352"/>
      <c r="AI14" s="351"/>
      <c r="AJ14" s="355"/>
      <c r="AK14" s="352"/>
      <c r="AL14" s="354"/>
      <c r="AM14" s="353"/>
      <c r="AN14" s="352"/>
      <c r="AO14" s="351"/>
      <c r="AP14" s="14"/>
      <c r="AQ14" s="169"/>
      <c r="AR14" s="15"/>
      <c r="AS14" s="353"/>
      <c r="AT14" s="352"/>
      <c r="AU14" s="351"/>
      <c r="AV14" s="355"/>
      <c r="AW14" s="352"/>
      <c r="AX14" s="354"/>
      <c r="AY14" s="353"/>
      <c r="AZ14" s="352"/>
      <c r="BA14" s="351"/>
      <c r="BB14" s="14"/>
      <c r="BC14" s="169"/>
      <c r="BD14" s="15"/>
      <c r="BE14" s="353"/>
      <c r="BF14" s="352"/>
      <c r="BG14" s="351"/>
      <c r="BH14" s="355"/>
      <c r="BI14" s="352"/>
      <c r="BJ14" s="354"/>
      <c r="BK14" s="353"/>
      <c r="BL14" s="352"/>
      <c r="BM14" s="351"/>
      <c r="BN14" s="14"/>
      <c r="BO14" s="169"/>
      <c r="BP14" s="15"/>
      <c r="BQ14" s="353"/>
      <c r="BR14" s="352"/>
      <c r="BS14" s="351"/>
      <c r="BT14" s="355"/>
      <c r="BU14" s="352"/>
      <c r="BV14" s="354"/>
      <c r="BW14" s="353"/>
      <c r="BX14" s="352"/>
      <c r="BY14" s="351"/>
      <c r="BZ14" s="14"/>
      <c r="CA14" s="169"/>
      <c r="CB14" s="15"/>
    </row>
    <row r="15" spans="1:80" ht="14.25" customHeight="1">
      <c r="A15" s="217"/>
      <c r="B15" s="217"/>
      <c r="C15" s="170" t="s">
        <v>5</v>
      </c>
      <c r="D15" s="2"/>
      <c r="E15" s="234"/>
      <c r="F15" s="206"/>
      <c r="G15" s="52" t="s">
        <v>23</v>
      </c>
      <c r="H15" s="156"/>
      <c r="I15" s="350"/>
      <c r="J15" s="349"/>
      <c r="K15" s="348"/>
      <c r="L15" s="299"/>
      <c r="M15" s="16"/>
      <c r="N15" s="17"/>
      <c r="O15" s="18"/>
      <c r="P15" s="16"/>
      <c r="Q15" s="298"/>
      <c r="R15" s="18"/>
      <c r="S15" s="17"/>
      <c r="T15" s="298"/>
      <c r="U15" s="350"/>
      <c r="V15" s="349"/>
      <c r="W15" s="348"/>
      <c r="X15" s="299"/>
      <c r="Y15" s="16"/>
      <c r="Z15" s="17"/>
      <c r="AA15" s="18"/>
      <c r="AB15" s="16"/>
      <c r="AC15" s="298"/>
      <c r="AD15" s="18"/>
      <c r="AE15" s="17"/>
      <c r="AF15" s="298"/>
      <c r="AG15" s="350"/>
      <c r="AH15" s="349"/>
      <c r="AI15" s="348"/>
      <c r="AJ15" s="299"/>
      <c r="AK15" s="16"/>
      <c r="AL15" s="17"/>
      <c r="AM15" s="18"/>
      <c r="AN15" s="16"/>
      <c r="AO15" s="298"/>
      <c r="AP15" s="18"/>
      <c r="AQ15" s="17"/>
      <c r="AR15" s="298"/>
      <c r="AS15" s="350"/>
      <c r="AT15" s="349"/>
      <c r="AU15" s="348"/>
      <c r="AV15" s="299"/>
      <c r="AW15" s="16"/>
      <c r="AX15" s="17"/>
      <c r="AY15" s="18"/>
      <c r="AZ15" s="16"/>
      <c r="BA15" s="298"/>
      <c r="BB15" s="18"/>
      <c r="BC15" s="17"/>
      <c r="BD15" s="298"/>
      <c r="BE15" s="350"/>
      <c r="BF15" s="349"/>
      <c r="BG15" s="348"/>
      <c r="BH15" s="299"/>
      <c r="BI15" s="16"/>
      <c r="BJ15" s="17"/>
      <c r="BK15" s="18"/>
      <c r="BL15" s="16"/>
      <c r="BM15" s="298"/>
      <c r="BN15" s="18"/>
      <c r="BO15" s="17"/>
      <c r="BP15" s="298"/>
      <c r="BQ15" s="350"/>
      <c r="BR15" s="349"/>
      <c r="BS15" s="348"/>
      <c r="BT15" s="299"/>
      <c r="BU15" s="16"/>
      <c r="BV15" s="17"/>
      <c r="BW15" s="18"/>
      <c r="BX15" s="16"/>
      <c r="BY15" s="298"/>
      <c r="BZ15" s="18"/>
      <c r="CA15" s="17"/>
      <c r="CB15" s="298"/>
    </row>
    <row r="16" spans="1:80" ht="14.25" customHeight="1" thickBot="1">
      <c r="A16" s="217"/>
      <c r="B16" s="217"/>
      <c r="C16" s="347"/>
      <c r="D16" s="3"/>
      <c r="E16" s="224"/>
      <c r="F16" s="226"/>
      <c r="G16" s="178"/>
      <c r="H16" s="168"/>
      <c r="I16" s="346"/>
      <c r="J16" s="345"/>
      <c r="K16" s="344"/>
      <c r="L16" s="343"/>
      <c r="M16" s="342"/>
      <c r="N16" s="340"/>
      <c r="O16" s="341"/>
      <c r="P16" s="342"/>
      <c r="Q16" s="339"/>
      <c r="R16" s="341"/>
      <c r="S16" s="340"/>
      <c r="T16" s="339"/>
      <c r="U16" s="346"/>
      <c r="V16" s="345"/>
      <c r="W16" s="344"/>
      <c r="X16" s="343"/>
      <c r="Y16" s="342"/>
      <c r="Z16" s="340"/>
      <c r="AA16" s="341"/>
      <c r="AB16" s="342"/>
      <c r="AC16" s="339"/>
      <c r="AD16" s="341"/>
      <c r="AE16" s="340"/>
      <c r="AF16" s="339"/>
      <c r="AG16" s="346"/>
      <c r="AH16" s="345"/>
      <c r="AI16" s="344"/>
      <c r="AJ16" s="343"/>
      <c r="AK16" s="342"/>
      <c r="AL16" s="340"/>
      <c r="AM16" s="341"/>
      <c r="AN16" s="342"/>
      <c r="AO16" s="339"/>
      <c r="AP16" s="341"/>
      <c r="AQ16" s="340"/>
      <c r="AR16" s="339"/>
      <c r="AS16" s="346"/>
      <c r="AT16" s="345"/>
      <c r="AU16" s="344"/>
      <c r="AV16" s="343"/>
      <c r="AW16" s="342"/>
      <c r="AX16" s="340"/>
      <c r="AY16" s="341"/>
      <c r="AZ16" s="342"/>
      <c r="BA16" s="339"/>
      <c r="BB16" s="341"/>
      <c r="BC16" s="340"/>
      <c r="BD16" s="339"/>
      <c r="BE16" s="346"/>
      <c r="BF16" s="345"/>
      <c r="BG16" s="344"/>
      <c r="BH16" s="343"/>
      <c r="BI16" s="342"/>
      <c r="BJ16" s="340"/>
      <c r="BK16" s="341"/>
      <c r="BL16" s="342"/>
      <c r="BM16" s="339"/>
      <c r="BN16" s="341"/>
      <c r="BO16" s="340"/>
      <c r="BP16" s="339"/>
      <c r="BQ16" s="346"/>
      <c r="BR16" s="345"/>
      <c r="BS16" s="344"/>
      <c r="BT16" s="343"/>
      <c r="BU16" s="342"/>
      <c r="BV16" s="340"/>
      <c r="BW16" s="341"/>
      <c r="BX16" s="342"/>
      <c r="BY16" s="339"/>
      <c r="BZ16" s="341"/>
      <c r="CA16" s="340"/>
      <c r="CB16" s="339"/>
    </row>
    <row r="17" spans="1:80" ht="14.25" customHeight="1" thickBot="1">
      <c r="A17" s="217"/>
      <c r="B17" s="217"/>
      <c r="C17" s="171" t="s">
        <v>25</v>
      </c>
      <c r="D17" s="4" t="s">
        <v>12</v>
      </c>
      <c r="E17" s="207"/>
      <c r="F17" s="208"/>
      <c r="G17" s="208"/>
      <c r="H17" s="209"/>
      <c r="I17" s="207"/>
      <c r="J17" s="208"/>
      <c r="K17" s="209"/>
      <c r="L17" s="207"/>
      <c r="M17" s="208"/>
      <c r="N17" s="209"/>
      <c r="O17" s="207"/>
      <c r="P17" s="208"/>
      <c r="Q17" s="209"/>
      <c r="R17" s="207"/>
      <c r="S17" s="208"/>
      <c r="T17" s="209"/>
      <c r="U17" s="207"/>
      <c r="V17" s="208"/>
      <c r="W17" s="209"/>
      <c r="X17" s="207"/>
      <c r="Y17" s="208"/>
      <c r="Z17" s="209"/>
      <c r="AA17" s="207"/>
      <c r="AB17" s="208"/>
      <c r="AC17" s="209"/>
      <c r="AD17" s="207"/>
      <c r="AE17" s="208"/>
      <c r="AF17" s="209"/>
      <c r="AG17" s="207"/>
      <c r="AH17" s="208"/>
      <c r="AI17" s="209"/>
      <c r="AJ17" s="207"/>
      <c r="AK17" s="208"/>
      <c r="AL17" s="209"/>
      <c r="AM17" s="207"/>
      <c r="AN17" s="208"/>
      <c r="AO17" s="209"/>
      <c r="AP17" s="207"/>
      <c r="AQ17" s="208"/>
      <c r="AR17" s="209"/>
      <c r="AS17" s="207"/>
      <c r="AT17" s="208"/>
      <c r="AU17" s="209"/>
      <c r="AV17" s="207"/>
      <c r="AW17" s="208"/>
      <c r="AX17" s="209"/>
      <c r="AY17" s="207"/>
      <c r="AZ17" s="208"/>
      <c r="BA17" s="209"/>
      <c r="BB17" s="207"/>
      <c r="BC17" s="208"/>
      <c r="BD17" s="209"/>
      <c r="BE17" s="207"/>
      <c r="BF17" s="208"/>
      <c r="BG17" s="209"/>
      <c r="BH17" s="207"/>
      <c r="BI17" s="208"/>
      <c r="BJ17" s="209"/>
      <c r="BK17" s="207"/>
      <c r="BL17" s="208"/>
      <c r="BM17" s="209"/>
      <c r="BN17" s="207"/>
      <c r="BO17" s="208"/>
      <c r="BP17" s="209"/>
      <c r="BQ17" s="207"/>
      <c r="BR17" s="208"/>
      <c r="BS17" s="209"/>
      <c r="BT17" s="207"/>
      <c r="BU17" s="208"/>
      <c r="BV17" s="209"/>
      <c r="BW17" s="207"/>
      <c r="BX17" s="208"/>
      <c r="BY17" s="209"/>
      <c r="BZ17" s="207"/>
      <c r="CA17" s="208"/>
      <c r="CB17" s="209"/>
    </row>
    <row r="18" spans="1:80" ht="14.25" customHeight="1">
      <c r="A18" s="217"/>
      <c r="B18" s="217"/>
      <c r="C18" s="235" t="s">
        <v>6</v>
      </c>
      <c r="D18" s="1" t="s">
        <v>7</v>
      </c>
      <c r="E18" s="146"/>
      <c r="F18" s="149"/>
      <c r="G18" s="148"/>
      <c r="H18" s="149"/>
      <c r="I18" s="14"/>
      <c r="J18" s="12"/>
      <c r="K18" s="15"/>
      <c r="L18" s="147"/>
      <c r="M18" s="12"/>
      <c r="N18" s="169"/>
      <c r="O18" s="14"/>
      <c r="P18" s="12"/>
      <c r="Q18" s="15"/>
      <c r="R18" s="14"/>
      <c r="S18" s="169"/>
      <c r="T18" s="15"/>
      <c r="U18" s="14"/>
      <c r="V18" s="12"/>
      <c r="W18" s="15"/>
      <c r="X18" s="147"/>
      <c r="Y18" s="12"/>
      <c r="Z18" s="169"/>
      <c r="AA18" s="14"/>
      <c r="AB18" s="12"/>
      <c r="AC18" s="15"/>
      <c r="AD18" s="14"/>
      <c r="AE18" s="169"/>
      <c r="AF18" s="15"/>
      <c r="AG18" s="14"/>
      <c r="AH18" s="12"/>
      <c r="AI18" s="15"/>
      <c r="AJ18" s="147"/>
      <c r="AK18" s="12"/>
      <c r="AL18" s="169"/>
      <c r="AM18" s="14"/>
      <c r="AN18" s="12"/>
      <c r="AO18" s="15"/>
      <c r="AP18" s="14"/>
      <c r="AQ18" s="169"/>
      <c r="AR18" s="15"/>
      <c r="AS18" s="14"/>
      <c r="AT18" s="12"/>
      <c r="AU18" s="15"/>
      <c r="AV18" s="147"/>
      <c r="AW18" s="12"/>
      <c r="AX18" s="169"/>
      <c r="AY18" s="14"/>
      <c r="AZ18" s="12"/>
      <c r="BA18" s="15"/>
      <c r="BB18" s="14"/>
      <c r="BC18" s="169"/>
      <c r="BD18" s="15"/>
      <c r="BE18" s="14"/>
      <c r="BF18" s="12"/>
      <c r="BG18" s="15"/>
      <c r="BH18" s="147"/>
      <c r="BI18" s="12"/>
      <c r="BJ18" s="169"/>
      <c r="BK18" s="14"/>
      <c r="BL18" s="12"/>
      <c r="BM18" s="15"/>
      <c r="BN18" s="14"/>
      <c r="BO18" s="169"/>
      <c r="BP18" s="15"/>
      <c r="BQ18" s="14"/>
      <c r="BR18" s="12"/>
      <c r="BS18" s="15"/>
      <c r="BT18" s="147"/>
      <c r="BU18" s="12"/>
      <c r="BV18" s="169"/>
      <c r="BW18" s="14"/>
      <c r="BX18" s="12"/>
      <c r="BY18" s="15"/>
      <c r="BZ18" s="14"/>
      <c r="CA18" s="169"/>
      <c r="CB18" s="15"/>
    </row>
    <row r="19" spans="1:80" ht="14.25" customHeight="1">
      <c r="A19" s="217"/>
      <c r="B19" s="217"/>
      <c r="C19" s="236"/>
      <c r="D19" s="2"/>
      <c r="E19" s="166"/>
      <c r="F19" s="156"/>
      <c r="G19" s="155"/>
      <c r="H19" s="156"/>
      <c r="I19" s="121"/>
      <c r="J19" s="19"/>
      <c r="K19" s="122"/>
      <c r="L19" s="123"/>
      <c r="M19" s="19"/>
      <c r="N19" s="20"/>
      <c r="O19" s="121"/>
      <c r="P19" s="19"/>
      <c r="Q19" s="122"/>
      <c r="R19" s="121"/>
      <c r="S19" s="20"/>
      <c r="T19" s="122"/>
      <c r="U19" s="121"/>
      <c r="V19" s="19"/>
      <c r="W19" s="122"/>
      <c r="X19" s="123"/>
      <c r="Y19" s="19"/>
      <c r="Z19" s="20"/>
      <c r="AA19" s="121"/>
      <c r="AB19" s="19"/>
      <c r="AC19" s="122"/>
      <c r="AD19" s="121"/>
      <c r="AE19" s="20"/>
      <c r="AF19" s="122"/>
      <c r="AG19" s="121"/>
      <c r="AH19" s="19"/>
      <c r="AI19" s="122"/>
      <c r="AJ19" s="123"/>
      <c r="AK19" s="19"/>
      <c r="AL19" s="20"/>
      <c r="AM19" s="121"/>
      <c r="AN19" s="19"/>
      <c r="AO19" s="122"/>
      <c r="AP19" s="121"/>
      <c r="AQ19" s="20"/>
      <c r="AR19" s="122"/>
      <c r="AS19" s="121"/>
      <c r="AT19" s="19"/>
      <c r="AU19" s="122"/>
      <c r="AV19" s="123"/>
      <c r="AW19" s="19"/>
      <c r="AX19" s="20"/>
      <c r="AY19" s="121"/>
      <c r="AZ19" s="19"/>
      <c r="BA19" s="122"/>
      <c r="BB19" s="121"/>
      <c r="BC19" s="20"/>
      <c r="BD19" s="122"/>
      <c r="BE19" s="121"/>
      <c r="BF19" s="19"/>
      <c r="BG19" s="122"/>
      <c r="BH19" s="123"/>
      <c r="BI19" s="19"/>
      <c r="BJ19" s="20"/>
      <c r="BK19" s="121"/>
      <c r="BL19" s="19"/>
      <c r="BM19" s="122"/>
      <c r="BN19" s="121"/>
      <c r="BO19" s="20"/>
      <c r="BP19" s="122"/>
      <c r="BQ19" s="121"/>
      <c r="BR19" s="19"/>
      <c r="BS19" s="122"/>
      <c r="BT19" s="123"/>
      <c r="BU19" s="19"/>
      <c r="BV19" s="20"/>
      <c r="BW19" s="121"/>
      <c r="BX19" s="19"/>
      <c r="BY19" s="122"/>
      <c r="BZ19" s="121"/>
      <c r="CA19" s="20"/>
      <c r="CB19" s="122"/>
    </row>
    <row r="20" spans="1:80" ht="14.25" customHeight="1" thickBot="1">
      <c r="A20" s="217"/>
      <c r="B20" s="219"/>
      <c r="C20" s="237"/>
      <c r="D20" s="3" t="s">
        <v>36</v>
      </c>
      <c r="E20" s="167"/>
      <c r="F20" s="168"/>
      <c r="G20" s="178"/>
      <c r="H20" s="168"/>
      <c r="I20" s="107">
        <f>I$8+I$12</f>
        <v>1629.8765698971042</v>
      </c>
      <c r="J20" s="59">
        <f>J$8+J$12</f>
        <v>18.552</v>
      </c>
      <c r="K20" s="60">
        <f>K$8+K$12</f>
        <v>5.4</v>
      </c>
      <c r="L20" s="107">
        <f>L$8+L$12</f>
        <v>1630.7499072308487</v>
      </c>
      <c r="M20" s="59">
        <f>M$8+M$12</f>
        <v>18.671999999999997</v>
      </c>
      <c r="N20" s="60">
        <f>N$8+N$12</f>
        <v>5.8319999999999999</v>
      </c>
      <c r="O20" s="107">
        <f>O$8+O$12</f>
        <v>1434.4100643844881</v>
      </c>
      <c r="P20" s="59">
        <f>P$8+P$12</f>
        <v>16.416</v>
      </c>
      <c r="Q20" s="60">
        <f>Q$8+Q$12</f>
        <v>5.04</v>
      </c>
      <c r="R20" s="107">
        <f>R$8+R$12</f>
        <v>1580.7191527879077</v>
      </c>
      <c r="S20" s="59">
        <f>S$8+S$12</f>
        <v>18.119999999999997</v>
      </c>
      <c r="T20" s="60">
        <f>T$8+T$12</f>
        <v>5.76</v>
      </c>
      <c r="U20" s="107">
        <f>U$8+U$12</f>
        <v>1601.9036622057013</v>
      </c>
      <c r="V20" s="59">
        <f>V$8+V$12</f>
        <v>18.456</v>
      </c>
      <c r="W20" s="60">
        <f>W$8+W$12</f>
        <v>6.1920000000000002</v>
      </c>
      <c r="X20" s="107">
        <f>X$8+X$12</f>
        <v>1410.0928669529508</v>
      </c>
      <c r="Y20" s="59">
        <f>Y$8+Y$12</f>
        <v>16.103999999999999</v>
      </c>
      <c r="Z20" s="60">
        <f>Z$8+Z$12</f>
        <v>4.8479999999999999</v>
      </c>
      <c r="AA20" s="107">
        <f>AA$8+AA$12</f>
        <v>1635.6284319097117</v>
      </c>
      <c r="AB20" s="59">
        <f>AB$8+AB$12</f>
        <v>18.768000000000001</v>
      </c>
      <c r="AC20" s="60">
        <f>AC$8+AC$12</f>
        <v>6.024</v>
      </c>
      <c r="AD20" s="107">
        <f>AD$8+AD$12</f>
        <v>1641.4655793546447</v>
      </c>
      <c r="AE20" s="59">
        <f>AE$8+AE$12</f>
        <v>18.600000000000001</v>
      </c>
      <c r="AF20" s="60">
        <f>AF$8+AF$12</f>
        <v>5.6639999999999997</v>
      </c>
      <c r="AG20" s="107">
        <f>AG$8+AG$12</f>
        <v>1433.6244092260329</v>
      </c>
      <c r="AH20" s="59">
        <f>AH$8+AH$12</f>
        <v>15.792</v>
      </c>
      <c r="AI20" s="60">
        <f>AI$8+AI$12</f>
        <v>2.8559999999999999</v>
      </c>
      <c r="AJ20" s="107">
        <f>AJ$8+AJ$12</f>
        <v>1192.759320521759</v>
      </c>
      <c r="AK20" s="59">
        <f>AK$8+AK$12</f>
        <v>13.007999999999999</v>
      </c>
      <c r="AL20" s="60">
        <f>AL$8+AL$12</f>
        <v>1.296</v>
      </c>
      <c r="AM20" s="107">
        <f>AM$8+AM$12</f>
        <v>1678.8229430978022</v>
      </c>
      <c r="AN20" s="59">
        <f>AN$8+AN$12</f>
        <v>18.527999999999999</v>
      </c>
      <c r="AO20" s="60">
        <f>AO$8+AO$12</f>
        <v>3.5519999999999996</v>
      </c>
      <c r="AP20" s="107">
        <f>AP$8+AP$12</f>
        <v>1707.4359192461093</v>
      </c>
      <c r="AQ20" s="59">
        <f>AQ$8+AQ$12</f>
        <v>18.936</v>
      </c>
      <c r="AR20" s="60">
        <f>AR$8+AR$12</f>
        <v>4.08</v>
      </c>
      <c r="AS20" s="107">
        <f>AS$8+AS$12</f>
        <v>1705.0484772026516</v>
      </c>
      <c r="AT20" s="59">
        <f>AT$8+AT$12</f>
        <v>18.936</v>
      </c>
      <c r="AU20" s="60">
        <f>AU$8+AU$12</f>
        <v>4.2240000000000002</v>
      </c>
      <c r="AV20" s="107">
        <f>AV$8+AV$12</f>
        <v>1587.9969734421406</v>
      </c>
      <c r="AW20" s="59">
        <f>AW$8+AW$12</f>
        <v>17.64</v>
      </c>
      <c r="AX20" s="60">
        <f>AX$8+AX$12</f>
        <v>3.9359999999999999</v>
      </c>
      <c r="AY20" s="107">
        <f>AY$8+AY$12</f>
        <v>1545.48969955592</v>
      </c>
      <c r="AZ20" s="59">
        <f>AZ$8+AZ$12</f>
        <v>17.183999999999997</v>
      </c>
      <c r="BA20" s="60">
        <f>BA$8+BA$12</f>
        <v>3.8639999999999999</v>
      </c>
      <c r="BB20" s="107">
        <f>BB$8+BB$12</f>
        <v>1485.3873138483211</v>
      </c>
      <c r="BC20" s="59">
        <f>BC$8+BC$12</f>
        <v>16.463999999999999</v>
      </c>
      <c r="BD20" s="60">
        <f>BD$8+BD$12</f>
        <v>3.4560000000000004</v>
      </c>
      <c r="BE20" s="107">
        <f>BE$8+BE$12</f>
        <v>1555.9369204893214</v>
      </c>
      <c r="BF20" s="59">
        <f>BF$8+BF$12</f>
        <v>17.352</v>
      </c>
      <c r="BG20" s="60">
        <f>BG$8+BG$12</f>
        <v>4.2</v>
      </c>
      <c r="BH20" s="107">
        <f>BH$8+BH$12</f>
        <v>1636.1324553600609</v>
      </c>
      <c r="BI20" s="59">
        <f>BI$8+BI$12</f>
        <v>18.384</v>
      </c>
      <c r="BJ20" s="60">
        <f>BJ$8+BJ$12</f>
        <v>5.016</v>
      </c>
      <c r="BK20" s="107">
        <f>BK$8+BK$12</f>
        <v>1574.482868808147</v>
      </c>
      <c r="BL20" s="59">
        <f>BL$8+BL$12</f>
        <v>17.832000000000001</v>
      </c>
      <c r="BM20" s="60">
        <f>BM$8+BM$12</f>
        <v>4.8719999999999999</v>
      </c>
      <c r="BN20" s="107">
        <f>BN$8+BN$12</f>
        <v>1517.5814510767359</v>
      </c>
      <c r="BO20" s="59">
        <f>BO$8+BO$12</f>
        <v>17.064</v>
      </c>
      <c r="BP20" s="60">
        <f>BP$8+BP$12</f>
        <v>4.2</v>
      </c>
      <c r="BQ20" s="107">
        <f>BQ$8+BQ$12</f>
        <v>1410.9437559059179</v>
      </c>
      <c r="BR20" s="59">
        <f>BR$8+BR$12</f>
        <v>15.84</v>
      </c>
      <c r="BS20" s="60">
        <f>BS$8+BS$12</f>
        <v>3.7679999999999998</v>
      </c>
      <c r="BT20" s="107">
        <f>BT$8+BT$12</f>
        <v>1598.6849482849821</v>
      </c>
      <c r="BU20" s="59">
        <f>BU$8+BU$12</f>
        <v>18.048000000000002</v>
      </c>
      <c r="BV20" s="60">
        <f>BV$8+BV$12</f>
        <v>4.7279999999999998</v>
      </c>
      <c r="BW20" s="107">
        <f>BW$8+BW$12</f>
        <v>1657.5084552287767</v>
      </c>
      <c r="BX20" s="59">
        <f>BX$8+BX$12</f>
        <v>18.792000000000002</v>
      </c>
      <c r="BY20" s="60">
        <f>BY$8+BY$12</f>
        <v>5.2080000000000002</v>
      </c>
      <c r="BZ20" s="107">
        <f>BZ$8+BZ$12</f>
        <v>1279.6728029557612</v>
      </c>
      <c r="CA20" s="59">
        <f>CA$8+CA$12</f>
        <v>14.352</v>
      </c>
      <c r="CB20" s="60">
        <f>CB$8+CB$12</f>
        <v>3.12</v>
      </c>
    </row>
    <row r="21" spans="1:80" ht="14.25" customHeight="1">
      <c r="A21" s="217"/>
      <c r="B21" s="216" t="s">
        <v>11</v>
      </c>
      <c r="C21" s="220" t="s">
        <v>28</v>
      </c>
      <c r="D21" s="221"/>
      <c r="E21" s="146"/>
      <c r="F21" s="12"/>
      <c r="G21" s="241"/>
      <c r="H21" s="233"/>
      <c r="I21" s="5" t="s">
        <v>1</v>
      </c>
      <c r="J21" s="6" t="s">
        <v>29</v>
      </c>
      <c r="K21" s="7" t="s">
        <v>3</v>
      </c>
      <c r="L21" s="5" t="s">
        <v>1</v>
      </c>
      <c r="M21" s="6" t="s">
        <v>29</v>
      </c>
      <c r="N21" s="7" t="s">
        <v>3</v>
      </c>
      <c r="O21" s="5" t="s">
        <v>1</v>
      </c>
      <c r="P21" s="6" t="s">
        <v>29</v>
      </c>
      <c r="Q21" s="7" t="s">
        <v>3</v>
      </c>
      <c r="R21" s="5" t="s">
        <v>1</v>
      </c>
      <c r="S21" s="6" t="s">
        <v>29</v>
      </c>
      <c r="T21" s="7" t="s">
        <v>3</v>
      </c>
      <c r="U21" s="5" t="s">
        <v>1</v>
      </c>
      <c r="V21" s="6" t="s">
        <v>29</v>
      </c>
      <c r="W21" s="7" t="s">
        <v>3</v>
      </c>
      <c r="X21" s="5" t="s">
        <v>1</v>
      </c>
      <c r="Y21" s="6" t="s">
        <v>29</v>
      </c>
      <c r="Z21" s="7" t="s">
        <v>3</v>
      </c>
      <c r="AA21" s="5" t="s">
        <v>1</v>
      </c>
      <c r="AB21" s="6" t="s">
        <v>29</v>
      </c>
      <c r="AC21" s="7" t="s">
        <v>3</v>
      </c>
      <c r="AD21" s="5" t="s">
        <v>1</v>
      </c>
      <c r="AE21" s="6" t="s">
        <v>29</v>
      </c>
      <c r="AF21" s="7" t="s">
        <v>3</v>
      </c>
      <c r="AG21" s="5" t="s">
        <v>1</v>
      </c>
      <c r="AH21" s="6" t="s">
        <v>29</v>
      </c>
      <c r="AI21" s="7" t="s">
        <v>3</v>
      </c>
      <c r="AJ21" s="5" t="s">
        <v>1</v>
      </c>
      <c r="AK21" s="6" t="s">
        <v>29</v>
      </c>
      <c r="AL21" s="7" t="s">
        <v>3</v>
      </c>
      <c r="AM21" s="5" t="s">
        <v>1</v>
      </c>
      <c r="AN21" s="6" t="s">
        <v>29</v>
      </c>
      <c r="AO21" s="7" t="s">
        <v>3</v>
      </c>
      <c r="AP21" s="5" t="s">
        <v>1</v>
      </c>
      <c r="AQ21" s="6" t="s">
        <v>29</v>
      </c>
      <c r="AR21" s="7" t="s">
        <v>3</v>
      </c>
      <c r="AS21" s="5" t="s">
        <v>1</v>
      </c>
      <c r="AT21" s="6" t="s">
        <v>29</v>
      </c>
      <c r="AU21" s="7" t="s">
        <v>3</v>
      </c>
      <c r="AV21" s="5" t="s">
        <v>1</v>
      </c>
      <c r="AW21" s="6" t="s">
        <v>29</v>
      </c>
      <c r="AX21" s="7" t="s">
        <v>3</v>
      </c>
      <c r="AY21" s="5" t="s">
        <v>1</v>
      </c>
      <c r="AZ21" s="6" t="s">
        <v>29</v>
      </c>
      <c r="BA21" s="7" t="s">
        <v>3</v>
      </c>
      <c r="BB21" s="5" t="s">
        <v>1</v>
      </c>
      <c r="BC21" s="6" t="s">
        <v>29</v>
      </c>
      <c r="BD21" s="7" t="s">
        <v>3</v>
      </c>
      <c r="BE21" s="5" t="s">
        <v>1</v>
      </c>
      <c r="BF21" s="6" t="s">
        <v>29</v>
      </c>
      <c r="BG21" s="7" t="s">
        <v>3</v>
      </c>
      <c r="BH21" s="5" t="s">
        <v>1</v>
      </c>
      <c r="BI21" s="6" t="s">
        <v>29</v>
      </c>
      <c r="BJ21" s="7" t="s">
        <v>3</v>
      </c>
      <c r="BK21" s="5" t="s">
        <v>1</v>
      </c>
      <c r="BL21" s="6" t="s">
        <v>29</v>
      </c>
      <c r="BM21" s="7" t="s">
        <v>3</v>
      </c>
      <c r="BN21" s="5" t="s">
        <v>1</v>
      </c>
      <c r="BO21" s="6" t="s">
        <v>29</v>
      </c>
      <c r="BP21" s="7" t="s">
        <v>3</v>
      </c>
      <c r="BQ21" s="5" t="s">
        <v>1</v>
      </c>
      <c r="BR21" s="6" t="s">
        <v>29</v>
      </c>
      <c r="BS21" s="7" t="s">
        <v>3</v>
      </c>
      <c r="BT21" s="5" t="s">
        <v>1</v>
      </c>
      <c r="BU21" s="6" t="s">
        <v>29</v>
      </c>
      <c r="BV21" s="7" t="s">
        <v>3</v>
      </c>
      <c r="BW21" s="5" t="s">
        <v>1</v>
      </c>
      <c r="BX21" s="6" t="s">
        <v>29</v>
      </c>
      <c r="BY21" s="7" t="s">
        <v>3</v>
      </c>
      <c r="BZ21" s="5" t="s">
        <v>1</v>
      </c>
      <c r="CA21" s="6" t="s">
        <v>29</v>
      </c>
      <c r="CB21" s="7" t="s">
        <v>3</v>
      </c>
    </row>
    <row r="22" spans="1:80" ht="14.25" customHeight="1" thickBot="1">
      <c r="A22" s="217"/>
      <c r="B22" s="217"/>
      <c r="C22" s="222"/>
      <c r="D22" s="223"/>
      <c r="E22" s="152"/>
      <c r="F22" s="153"/>
      <c r="G22" s="153"/>
      <c r="H22" s="23"/>
      <c r="I22" s="338" t="s">
        <v>26</v>
      </c>
      <c r="J22" s="70" t="s">
        <v>2</v>
      </c>
      <c r="K22" s="337" t="s">
        <v>27</v>
      </c>
      <c r="L22" s="8" t="s">
        <v>26</v>
      </c>
      <c r="M22" s="9" t="s">
        <v>2</v>
      </c>
      <c r="N22" s="10" t="s">
        <v>27</v>
      </c>
      <c r="O22" s="338" t="s">
        <v>26</v>
      </c>
      <c r="P22" s="70" t="s">
        <v>2</v>
      </c>
      <c r="Q22" s="337" t="s">
        <v>27</v>
      </c>
      <c r="R22" s="338" t="s">
        <v>26</v>
      </c>
      <c r="S22" s="70" t="s">
        <v>2</v>
      </c>
      <c r="T22" s="337" t="s">
        <v>27</v>
      </c>
      <c r="U22" s="338" t="s">
        <v>26</v>
      </c>
      <c r="V22" s="70" t="s">
        <v>2</v>
      </c>
      <c r="W22" s="337" t="s">
        <v>27</v>
      </c>
      <c r="X22" s="8" t="s">
        <v>26</v>
      </c>
      <c r="Y22" s="9" t="s">
        <v>2</v>
      </c>
      <c r="Z22" s="10" t="s">
        <v>27</v>
      </c>
      <c r="AA22" s="338" t="s">
        <v>26</v>
      </c>
      <c r="AB22" s="70" t="s">
        <v>2</v>
      </c>
      <c r="AC22" s="337" t="s">
        <v>27</v>
      </c>
      <c r="AD22" s="338" t="s">
        <v>26</v>
      </c>
      <c r="AE22" s="70" t="s">
        <v>2</v>
      </c>
      <c r="AF22" s="337" t="s">
        <v>27</v>
      </c>
      <c r="AG22" s="338" t="s">
        <v>26</v>
      </c>
      <c r="AH22" s="70" t="s">
        <v>2</v>
      </c>
      <c r="AI22" s="337" t="s">
        <v>27</v>
      </c>
      <c r="AJ22" s="8" t="s">
        <v>26</v>
      </c>
      <c r="AK22" s="9" t="s">
        <v>2</v>
      </c>
      <c r="AL22" s="10" t="s">
        <v>27</v>
      </c>
      <c r="AM22" s="338" t="s">
        <v>26</v>
      </c>
      <c r="AN22" s="70" t="s">
        <v>2</v>
      </c>
      <c r="AO22" s="337" t="s">
        <v>27</v>
      </c>
      <c r="AP22" s="338" t="s">
        <v>26</v>
      </c>
      <c r="AQ22" s="70" t="s">
        <v>2</v>
      </c>
      <c r="AR22" s="337" t="s">
        <v>27</v>
      </c>
      <c r="AS22" s="338" t="s">
        <v>26</v>
      </c>
      <c r="AT22" s="70" t="s">
        <v>2</v>
      </c>
      <c r="AU22" s="337" t="s">
        <v>27</v>
      </c>
      <c r="AV22" s="8" t="s">
        <v>26</v>
      </c>
      <c r="AW22" s="9" t="s">
        <v>2</v>
      </c>
      <c r="AX22" s="10" t="s">
        <v>27</v>
      </c>
      <c r="AY22" s="338" t="s">
        <v>26</v>
      </c>
      <c r="AZ22" s="70" t="s">
        <v>2</v>
      </c>
      <c r="BA22" s="337" t="s">
        <v>27</v>
      </c>
      <c r="BB22" s="338" t="s">
        <v>26</v>
      </c>
      <c r="BC22" s="70" t="s">
        <v>2</v>
      </c>
      <c r="BD22" s="337" t="s">
        <v>27</v>
      </c>
      <c r="BE22" s="338" t="s">
        <v>26</v>
      </c>
      <c r="BF22" s="70" t="s">
        <v>2</v>
      </c>
      <c r="BG22" s="337" t="s">
        <v>27</v>
      </c>
      <c r="BH22" s="8" t="s">
        <v>26</v>
      </c>
      <c r="BI22" s="9" t="s">
        <v>2</v>
      </c>
      <c r="BJ22" s="10" t="s">
        <v>27</v>
      </c>
      <c r="BK22" s="338" t="s">
        <v>26</v>
      </c>
      <c r="BL22" s="70" t="s">
        <v>2</v>
      </c>
      <c r="BM22" s="337" t="s">
        <v>27</v>
      </c>
      <c r="BN22" s="338" t="s">
        <v>26</v>
      </c>
      <c r="BO22" s="70" t="s">
        <v>2</v>
      </c>
      <c r="BP22" s="337" t="s">
        <v>27</v>
      </c>
      <c r="BQ22" s="338" t="s">
        <v>26</v>
      </c>
      <c r="BR22" s="70" t="s">
        <v>2</v>
      </c>
      <c r="BS22" s="337" t="s">
        <v>27</v>
      </c>
      <c r="BT22" s="8" t="s">
        <v>26</v>
      </c>
      <c r="BU22" s="9" t="s">
        <v>2</v>
      </c>
      <c r="BV22" s="10" t="s">
        <v>27</v>
      </c>
      <c r="BW22" s="338" t="s">
        <v>26</v>
      </c>
      <c r="BX22" s="70" t="s">
        <v>2</v>
      </c>
      <c r="BY22" s="337" t="s">
        <v>27</v>
      </c>
      <c r="BZ22" s="338" t="s">
        <v>26</v>
      </c>
      <c r="CA22" s="70" t="s">
        <v>2</v>
      </c>
      <c r="CB22" s="337" t="s">
        <v>27</v>
      </c>
    </row>
    <row r="23" spans="1:80" ht="14.25" customHeight="1">
      <c r="A23" s="217"/>
      <c r="B23" s="217"/>
      <c r="C23" s="336" t="s">
        <v>112</v>
      </c>
      <c r="D23" s="335"/>
      <c r="E23" s="334"/>
      <c r="F23" s="19"/>
      <c r="G23" s="19"/>
      <c r="H23" s="20"/>
      <c r="I23" s="79"/>
      <c r="J23" s="330"/>
      <c r="K23" s="81"/>
      <c r="L23" s="333"/>
      <c r="M23" s="332"/>
      <c r="N23" s="331"/>
      <c r="O23" s="79"/>
      <c r="P23" s="330"/>
      <c r="Q23" s="81"/>
      <c r="R23" s="79"/>
      <c r="S23" s="330"/>
      <c r="T23" s="81"/>
      <c r="U23" s="79"/>
      <c r="V23" s="330"/>
      <c r="W23" s="81"/>
      <c r="X23" s="333"/>
      <c r="Y23" s="332"/>
      <c r="Z23" s="331"/>
      <c r="AA23" s="79"/>
      <c r="AB23" s="330"/>
      <c r="AC23" s="81"/>
      <c r="AD23" s="79"/>
      <c r="AE23" s="330"/>
      <c r="AF23" s="81"/>
      <c r="AG23" s="79"/>
      <c r="AH23" s="330"/>
      <c r="AI23" s="81"/>
      <c r="AJ23" s="333"/>
      <c r="AK23" s="332"/>
      <c r="AL23" s="331"/>
      <c r="AM23" s="79"/>
      <c r="AN23" s="330"/>
      <c r="AO23" s="81"/>
      <c r="AP23" s="79"/>
      <c r="AQ23" s="330"/>
      <c r="AR23" s="81"/>
      <c r="AS23" s="79"/>
      <c r="AT23" s="330"/>
      <c r="AU23" s="81"/>
      <c r="AV23" s="333"/>
      <c r="AW23" s="332"/>
      <c r="AX23" s="331"/>
      <c r="AY23" s="79"/>
      <c r="AZ23" s="330"/>
      <c r="BA23" s="81"/>
      <c r="BB23" s="79"/>
      <c r="BC23" s="330"/>
      <c r="BD23" s="81"/>
      <c r="BE23" s="79"/>
      <c r="BF23" s="330"/>
      <c r="BG23" s="81"/>
      <c r="BH23" s="333"/>
      <c r="BI23" s="332"/>
      <c r="BJ23" s="331"/>
      <c r="BK23" s="79"/>
      <c r="BL23" s="330"/>
      <c r="BM23" s="81"/>
      <c r="BN23" s="79"/>
      <c r="BO23" s="330"/>
      <c r="BP23" s="81"/>
      <c r="BQ23" s="79"/>
      <c r="BR23" s="330"/>
      <c r="BS23" s="81"/>
      <c r="BT23" s="333"/>
      <c r="BU23" s="332"/>
      <c r="BV23" s="331"/>
      <c r="BW23" s="79"/>
      <c r="BX23" s="330"/>
      <c r="BY23" s="81"/>
      <c r="BZ23" s="79"/>
      <c r="CA23" s="330"/>
      <c r="CB23" s="81"/>
    </row>
    <row r="24" spans="1:80" s="327" customFormat="1" ht="14.25" customHeight="1">
      <c r="A24" s="217"/>
      <c r="B24" s="217"/>
      <c r="C24" s="314" t="s">
        <v>111</v>
      </c>
      <c r="D24" s="313"/>
      <c r="E24" s="299" t="s">
        <v>110</v>
      </c>
      <c r="F24" s="16"/>
      <c r="G24" s="16"/>
      <c r="H24" s="17"/>
      <c r="I24" s="329"/>
      <c r="J24" s="328">
        <v>2.5200000000000001E-3</v>
      </c>
      <c r="K24" s="328">
        <v>0.84048</v>
      </c>
      <c r="L24" s="328"/>
      <c r="M24" s="328">
        <v>0</v>
      </c>
      <c r="N24" s="328">
        <v>0.75744</v>
      </c>
      <c r="O24" s="328"/>
      <c r="P24" s="328">
        <v>0</v>
      </c>
      <c r="Q24" s="328">
        <v>0.73368000000000011</v>
      </c>
      <c r="R24" s="328"/>
      <c r="S24" s="328">
        <v>0</v>
      </c>
      <c r="T24" s="328">
        <v>0.69264000000000014</v>
      </c>
      <c r="U24" s="328"/>
      <c r="V24" s="328">
        <v>0</v>
      </c>
      <c r="W24" s="328">
        <v>0.66935999999999996</v>
      </c>
      <c r="X24" s="328"/>
      <c r="Y24" s="328">
        <v>0</v>
      </c>
      <c r="Z24" s="328">
        <v>0.70979999999999999</v>
      </c>
      <c r="AA24" s="328"/>
      <c r="AB24" s="328">
        <v>0</v>
      </c>
      <c r="AC24" s="328">
        <v>0.78768000000000005</v>
      </c>
      <c r="AD24" s="328"/>
      <c r="AE24" s="328">
        <v>7.2000000000000005E-4</v>
      </c>
      <c r="AF24" s="328">
        <v>0.82176000000000005</v>
      </c>
      <c r="AG24" s="328"/>
      <c r="AH24" s="328">
        <v>7.1999999999999989E-3</v>
      </c>
      <c r="AI24" s="328">
        <v>0.85440000000000005</v>
      </c>
      <c r="AJ24" s="328"/>
      <c r="AK24" s="328">
        <v>0.39180000000000004</v>
      </c>
      <c r="AL24" s="328">
        <v>0.25895999999999997</v>
      </c>
      <c r="AM24" s="328"/>
      <c r="AN24" s="328">
        <v>0.79331999999999991</v>
      </c>
      <c r="AO24" s="328">
        <v>0.40764</v>
      </c>
      <c r="AP24" s="328"/>
      <c r="AQ24" s="328">
        <v>0.85211999999999999</v>
      </c>
      <c r="AR24" s="328">
        <v>0.45491999999999999</v>
      </c>
      <c r="AS24" s="328"/>
      <c r="AT24" s="328">
        <v>0.84744000000000008</v>
      </c>
      <c r="AU24" s="328">
        <v>0.4602</v>
      </c>
      <c r="AV24" s="328"/>
      <c r="AW24" s="328">
        <v>0.78731999999999991</v>
      </c>
      <c r="AX24" s="328">
        <v>0.42731999999999998</v>
      </c>
      <c r="AY24" s="328"/>
      <c r="AZ24" s="328">
        <v>0.73992000000000002</v>
      </c>
      <c r="BA24" s="328">
        <v>0.41760000000000003</v>
      </c>
      <c r="BB24" s="328"/>
      <c r="BC24" s="328">
        <v>0.76955999999999991</v>
      </c>
      <c r="BD24" s="328">
        <v>0.42780000000000001</v>
      </c>
      <c r="BE24" s="328"/>
      <c r="BF24" s="328">
        <v>0.80147999999999997</v>
      </c>
      <c r="BG24" s="328">
        <v>0.48552000000000001</v>
      </c>
      <c r="BH24" s="328"/>
      <c r="BI24" s="328">
        <v>0.92855999999999994</v>
      </c>
      <c r="BJ24" s="328">
        <v>0.54888000000000003</v>
      </c>
      <c r="BK24" s="328"/>
      <c r="BL24" s="328">
        <v>0.92820000000000003</v>
      </c>
      <c r="BM24" s="328">
        <v>0.54371999999999998</v>
      </c>
      <c r="BN24" s="328"/>
      <c r="BO24" s="328">
        <v>0.93311999999999995</v>
      </c>
      <c r="BP24" s="328">
        <v>0.52692000000000005</v>
      </c>
      <c r="BQ24" s="328"/>
      <c r="BR24" s="328">
        <v>0.86472000000000004</v>
      </c>
      <c r="BS24" s="328">
        <v>0.46967999999999999</v>
      </c>
      <c r="BT24" s="328"/>
      <c r="BU24" s="328">
        <v>0.90444000000000002</v>
      </c>
      <c r="BV24" s="328">
        <v>0.45407999999999998</v>
      </c>
      <c r="BW24" s="328"/>
      <c r="BX24" s="328">
        <v>0.96936</v>
      </c>
      <c r="BY24" s="328">
        <v>0.45480000000000004</v>
      </c>
      <c r="BZ24" s="328"/>
      <c r="CA24" s="328">
        <v>0.86651999999999996</v>
      </c>
      <c r="CB24" s="328">
        <v>0.46451999999999999</v>
      </c>
    </row>
    <row r="25" spans="1:80" ht="14.25" customHeight="1" thickBot="1">
      <c r="A25" s="217"/>
      <c r="B25" s="217"/>
      <c r="C25" s="306" t="s">
        <v>109</v>
      </c>
      <c r="D25" s="326"/>
      <c r="E25" s="299" t="s">
        <v>108</v>
      </c>
      <c r="F25" s="16"/>
      <c r="G25" s="16"/>
      <c r="H25" s="17"/>
      <c r="I25" s="68"/>
      <c r="J25" s="322">
        <v>7.8000000000000005E-3</v>
      </c>
      <c r="K25" s="135">
        <v>0</v>
      </c>
      <c r="L25" s="325"/>
      <c r="M25" s="322">
        <v>6.6E-3</v>
      </c>
      <c r="N25" s="324">
        <v>0</v>
      </c>
      <c r="O25" s="323"/>
      <c r="P25" s="322">
        <v>8.4000000000000012E-3</v>
      </c>
      <c r="Q25" s="135">
        <v>0</v>
      </c>
      <c r="R25" s="323"/>
      <c r="S25" s="322">
        <v>1.0199999999999999E-2</v>
      </c>
      <c r="T25" s="307">
        <v>0</v>
      </c>
      <c r="U25" s="309"/>
      <c r="V25" s="322">
        <v>9.5999999999999992E-3</v>
      </c>
      <c r="W25" s="135">
        <v>0</v>
      </c>
      <c r="X25" s="325"/>
      <c r="Y25" s="322">
        <v>9.5999999999999992E-3</v>
      </c>
      <c r="Z25" s="324">
        <v>0</v>
      </c>
      <c r="AA25" s="323"/>
      <c r="AB25" s="322">
        <v>8.4000000000000012E-3</v>
      </c>
      <c r="AC25" s="135">
        <v>0</v>
      </c>
      <c r="AD25" s="323"/>
      <c r="AE25" s="322">
        <v>7.1999999999999998E-3</v>
      </c>
      <c r="AF25" s="307">
        <v>0</v>
      </c>
      <c r="AG25" s="309"/>
      <c r="AH25" s="322">
        <v>6.6E-3</v>
      </c>
      <c r="AI25" s="135">
        <v>0</v>
      </c>
      <c r="AJ25" s="325"/>
      <c r="AK25" s="322">
        <v>1.9800000000000002E-2</v>
      </c>
      <c r="AL25" s="324">
        <v>1.4999999999999999E-2</v>
      </c>
      <c r="AM25" s="323"/>
      <c r="AN25" s="322">
        <v>2.2800000000000001E-2</v>
      </c>
      <c r="AO25" s="135">
        <v>1.7999999999999999E-2</v>
      </c>
      <c r="AP25" s="323"/>
      <c r="AQ25" s="322">
        <v>2.52E-2</v>
      </c>
      <c r="AR25" s="307">
        <v>2.46E-2</v>
      </c>
      <c r="AS25" s="309"/>
      <c r="AT25" s="322">
        <v>2.7E-2</v>
      </c>
      <c r="AU25" s="135">
        <v>2.2800000000000001E-2</v>
      </c>
      <c r="AV25" s="325"/>
      <c r="AW25" s="322">
        <v>2.7E-2</v>
      </c>
      <c r="AX25" s="324">
        <v>2.4E-2</v>
      </c>
      <c r="AY25" s="323"/>
      <c r="AZ25" s="322">
        <v>2.7600000000000003E-2</v>
      </c>
      <c r="BA25" s="135">
        <v>2.64E-2</v>
      </c>
      <c r="BB25" s="323"/>
      <c r="BC25" s="322">
        <v>2.64E-2</v>
      </c>
      <c r="BD25" s="307">
        <v>2.4E-2</v>
      </c>
      <c r="BE25" s="309"/>
      <c r="BF25" s="322">
        <v>2.5799999999999997E-2</v>
      </c>
      <c r="BG25" s="135">
        <v>2.4E-2</v>
      </c>
      <c r="BH25" s="325"/>
      <c r="BI25" s="322">
        <v>2.64E-2</v>
      </c>
      <c r="BJ25" s="324">
        <v>2.4E-2</v>
      </c>
      <c r="BK25" s="323"/>
      <c r="BL25" s="322">
        <v>2.1000000000000001E-2</v>
      </c>
      <c r="BM25" s="135">
        <v>2.3399999999999997E-2</v>
      </c>
      <c r="BN25" s="323"/>
      <c r="BO25" s="322">
        <v>1.7999999999999999E-2</v>
      </c>
      <c r="BP25" s="307">
        <v>2.1000000000000001E-2</v>
      </c>
      <c r="BQ25" s="309"/>
      <c r="BR25" s="322">
        <v>2.3399999999999997E-2</v>
      </c>
      <c r="BS25" s="135">
        <v>2.5799999999999997E-2</v>
      </c>
      <c r="BT25" s="325"/>
      <c r="BU25" s="322">
        <v>2.3399999999999997E-2</v>
      </c>
      <c r="BV25" s="324">
        <v>2.64E-2</v>
      </c>
      <c r="BW25" s="323"/>
      <c r="BX25" s="322">
        <v>2.52E-2</v>
      </c>
      <c r="BY25" s="135">
        <v>2.7600000000000003E-2</v>
      </c>
      <c r="BZ25" s="323"/>
      <c r="CA25" s="322">
        <v>2.46E-2</v>
      </c>
      <c r="CB25" s="307">
        <v>2.9399999999999999E-2</v>
      </c>
    </row>
    <row r="26" spans="1:80" ht="14.25" customHeight="1">
      <c r="A26" s="217"/>
      <c r="B26" s="217"/>
      <c r="C26" s="321" t="s">
        <v>107</v>
      </c>
      <c r="D26" s="320"/>
      <c r="E26" s="299"/>
      <c r="F26" s="16"/>
      <c r="G26" s="16"/>
      <c r="H26" s="17"/>
      <c r="I26" s="316"/>
      <c r="J26" s="315"/>
      <c r="K26" s="319"/>
      <c r="L26" s="318"/>
      <c r="M26" s="315"/>
      <c r="N26" s="317"/>
      <c r="O26" s="316"/>
      <c r="P26" s="315"/>
      <c r="Q26" s="69"/>
      <c r="R26" s="316"/>
      <c r="S26" s="315"/>
      <c r="T26" s="69"/>
      <c r="U26" s="316"/>
      <c r="V26" s="315"/>
      <c r="W26" s="319"/>
      <c r="X26" s="318"/>
      <c r="Y26" s="315"/>
      <c r="Z26" s="317"/>
      <c r="AA26" s="316"/>
      <c r="AB26" s="315"/>
      <c r="AC26" s="69"/>
      <c r="AD26" s="316"/>
      <c r="AE26" s="315"/>
      <c r="AF26" s="69"/>
      <c r="AG26" s="316"/>
      <c r="AH26" s="315"/>
      <c r="AI26" s="319"/>
      <c r="AJ26" s="318"/>
      <c r="AK26" s="315"/>
      <c r="AL26" s="317"/>
      <c r="AM26" s="316"/>
      <c r="AN26" s="315"/>
      <c r="AO26" s="69"/>
      <c r="AP26" s="316"/>
      <c r="AQ26" s="315"/>
      <c r="AR26" s="69"/>
      <c r="AS26" s="316"/>
      <c r="AT26" s="315"/>
      <c r="AU26" s="319"/>
      <c r="AV26" s="318"/>
      <c r="AW26" s="315"/>
      <c r="AX26" s="317"/>
      <c r="AY26" s="316"/>
      <c r="AZ26" s="315"/>
      <c r="BA26" s="69"/>
      <c r="BB26" s="316"/>
      <c r="BC26" s="315"/>
      <c r="BD26" s="69"/>
      <c r="BE26" s="316"/>
      <c r="BF26" s="315"/>
      <c r="BG26" s="319"/>
      <c r="BH26" s="318"/>
      <c r="BI26" s="315"/>
      <c r="BJ26" s="317"/>
      <c r="BK26" s="316"/>
      <c r="BL26" s="315"/>
      <c r="BM26" s="69"/>
      <c r="BN26" s="316"/>
      <c r="BO26" s="315"/>
      <c r="BP26" s="69"/>
      <c r="BQ26" s="316"/>
      <c r="BR26" s="315"/>
      <c r="BS26" s="319"/>
      <c r="BT26" s="318"/>
      <c r="BU26" s="315"/>
      <c r="BV26" s="317"/>
      <c r="BW26" s="316"/>
      <c r="BX26" s="315"/>
      <c r="BY26" s="69"/>
      <c r="BZ26" s="316"/>
      <c r="CA26" s="315"/>
      <c r="CB26" s="69"/>
    </row>
    <row r="27" spans="1:80" ht="14.25" customHeight="1">
      <c r="A27" s="217"/>
      <c r="B27" s="217"/>
      <c r="C27" s="314" t="s">
        <v>106</v>
      </c>
      <c r="D27" s="313"/>
      <c r="E27" s="299" t="s">
        <v>105</v>
      </c>
      <c r="F27" s="16"/>
      <c r="G27" s="16"/>
      <c r="H27" s="17"/>
      <c r="I27" s="312"/>
      <c r="J27" s="308">
        <v>0.73199999999999998</v>
      </c>
      <c r="K27" s="307">
        <v>0.432</v>
      </c>
      <c r="L27" s="311"/>
      <c r="M27" s="308">
        <v>0.65760000000000007</v>
      </c>
      <c r="N27" s="310">
        <v>0.42960000000000004</v>
      </c>
      <c r="O27" s="309"/>
      <c r="P27" s="308">
        <v>0.62160000000000004</v>
      </c>
      <c r="Q27" s="307">
        <v>0.43920000000000003</v>
      </c>
      <c r="R27" s="309"/>
      <c r="S27" s="308">
        <v>0.54</v>
      </c>
      <c r="T27" s="307">
        <v>0.39360000000000001</v>
      </c>
      <c r="U27" s="309"/>
      <c r="V27" s="308">
        <v>0.54720000000000002</v>
      </c>
      <c r="W27" s="307">
        <v>0.37679999999999997</v>
      </c>
      <c r="X27" s="311"/>
      <c r="Y27" s="308">
        <v>0.57840000000000003</v>
      </c>
      <c r="Z27" s="310">
        <v>0.37439999999999996</v>
      </c>
      <c r="AA27" s="309"/>
      <c r="AB27" s="308">
        <v>0.65760000000000007</v>
      </c>
      <c r="AC27" s="307">
        <v>0.37919999999999998</v>
      </c>
      <c r="AD27" s="309"/>
      <c r="AE27" s="308">
        <v>0.66720000000000002</v>
      </c>
      <c r="AF27" s="307">
        <v>0.36960000000000004</v>
      </c>
      <c r="AG27" s="309"/>
      <c r="AH27" s="308">
        <v>0.65279999999999994</v>
      </c>
      <c r="AI27" s="307">
        <v>0.34799999999999998</v>
      </c>
      <c r="AJ27" s="311"/>
      <c r="AK27" s="308">
        <v>0.69840000000000002</v>
      </c>
      <c r="AL27" s="310">
        <v>0.35279999999999995</v>
      </c>
      <c r="AM27" s="309"/>
      <c r="AN27" s="308">
        <v>0.71279999999999999</v>
      </c>
      <c r="AO27" s="307">
        <v>0.34320000000000006</v>
      </c>
      <c r="AP27" s="309"/>
      <c r="AQ27" s="308">
        <v>0.68640000000000001</v>
      </c>
      <c r="AR27" s="307">
        <v>0.34560000000000002</v>
      </c>
      <c r="AS27" s="309"/>
      <c r="AT27" s="308">
        <v>0.66720000000000002</v>
      </c>
      <c r="AU27" s="307">
        <v>0.35279999999999995</v>
      </c>
      <c r="AV27" s="311"/>
      <c r="AW27" s="308">
        <v>0.66720000000000002</v>
      </c>
      <c r="AX27" s="310">
        <v>0.3528</v>
      </c>
      <c r="AY27" s="309"/>
      <c r="AZ27" s="308">
        <v>0.66959999999999997</v>
      </c>
      <c r="BA27" s="307">
        <v>0.36720000000000003</v>
      </c>
      <c r="BB27" s="309"/>
      <c r="BC27" s="308">
        <v>0.66</v>
      </c>
      <c r="BD27" s="307">
        <v>0.35760000000000003</v>
      </c>
      <c r="BE27" s="309"/>
      <c r="BF27" s="308">
        <v>0.63839999999999997</v>
      </c>
      <c r="BG27" s="307">
        <v>0.37439999999999996</v>
      </c>
      <c r="BH27" s="311"/>
      <c r="BI27" s="308">
        <v>0.69840000000000002</v>
      </c>
      <c r="BJ27" s="310">
        <v>0.38400000000000001</v>
      </c>
      <c r="BK27" s="309"/>
      <c r="BL27" s="308">
        <v>0.69359999999999999</v>
      </c>
      <c r="BM27" s="307">
        <v>0.37679999999999997</v>
      </c>
      <c r="BN27" s="309"/>
      <c r="BO27" s="308">
        <v>0.72960000000000003</v>
      </c>
      <c r="BP27" s="307">
        <v>0.38880000000000003</v>
      </c>
      <c r="BQ27" s="309"/>
      <c r="BR27" s="308">
        <v>0.74160000000000004</v>
      </c>
      <c r="BS27" s="307">
        <v>0.38400000000000001</v>
      </c>
      <c r="BT27" s="311"/>
      <c r="BU27" s="308">
        <v>0.78479999999999994</v>
      </c>
      <c r="BV27" s="310">
        <v>0.37439999999999996</v>
      </c>
      <c r="BW27" s="309"/>
      <c r="BX27" s="308">
        <v>0.83520000000000005</v>
      </c>
      <c r="BY27" s="307">
        <v>0.40799999999999997</v>
      </c>
      <c r="BZ27" s="309"/>
      <c r="CA27" s="308">
        <v>0.80879999999999996</v>
      </c>
      <c r="CB27" s="307">
        <v>0.44639999999999996</v>
      </c>
    </row>
    <row r="28" spans="1:80" ht="14.25" customHeight="1">
      <c r="A28" s="217"/>
      <c r="B28" s="217"/>
      <c r="C28" s="306" t="s">
        <v>104</v>
      </c>
      <c r="D28" s="305"/>
      <c r="E28" s="299" t="s">
        <v>103</v>
      </c>
      <c r="F28" s="16"/>
      <c r="G28" s="16"/>
      <c r="H28" s="17"/>
      <c r="I28" s="133"/>
      <c r="J28" s="137">
        <v>0</v>
      </c>
      <c r="K28" s="137">
        <v>0</v>
      </c>
      <c r="L28" s="137"/>
      <c r="M28" s="137">
        <v>0</v>
      </c>
      <c r="N28" s="137">
        <v>0</v>
      </c>
      <c r="O28" s="137"/>
      <c r="P28" s="137">
        <v>0</v>
      </c>
      <c r="Q28" s="137">
        <v>0</v>
      </c>
      <c r="R28" s="137"/>
      <c r="S28" s="137">
        <v>0</v>
      </c>
      <c r="T28" s="137">
        <v>0</v>
      </c>
      <c r="U28" s="137"/>
      <c r="V28" s="137">
        <v>0</v>
      </c>
      <c r="W28" s="137">
        <v>0</v>
      </c>
      <c r="X28" s="137"/>
      <c r="Y28" s="137">
        <v>0</v>
      </c>
      <c r="Z28" s="137">
        <v>0</v>
      </c>
      <c r="AA28" s="137"/>
      <c r="AB28" s="137">
        <v>0</v>
      </c>
      <c r="AC28" s="137">
        <v>0</v>
      </c>
      <c r="AD28" s="137"/>
      <c r="AE28" s="137">
        <v>0</v>
      </c>
      <c r="AF28" s="137">
        <v>0</v>
      </c>
      <c r="AG28" s="137"/>
      <c r="AH28" s="137">
        <v>0</v>
      </c>
      <c r="AI28" s="137">
        <v>0</v>
      </c>
      <c r="AJ28" s="137"/>
      <c r="AK28" s="137">
        <v>0</v>
      </c>
      <c r="AL28" s="137">
        <v>0</v>
      </c>
      <c r="AM28" s="137"/>
      <c r="AN28" s="137">
        <v>0</v>
      </c>
      <c r="AO28" s="137">
        <v>0</v>
      </c>
      <c r="AP28" s="137"/>
      <c r="AQ28" s="137">
        <v>0</v>
      </c>
      <c r="AR28" s="137">
        <v>0</v>
      </c>
      <c r="AS28" s="137"/>
      <c r="AT28" s="137">
        <v>0</v>
      </c>
      <c r="AU28" s="137">
        <v>0</v>
      </c>
      <c r="AV28" s="137"/>
      <c r="AW28" s="137">
        <v>0</v>
      </c>
      <c r="AX28" s="137">
        <v>0</v>
      </c>
      <c r="AY28" s="137"/>
      <c r="AZ28" s="137">
        <v>0</v>
      </c>
      <c r="BA28" s="137">
        <v>0</v>
      </c>
      <c r="BB28" s="137"/>
      <c r="BC28" s="137">
        <v>0</v>
      </c>
      <c r="BD28" s="137">
        <v>0</v>
      </c>
      <c r="BE28" s="137"/>
      <c r="BF28" s="137">
        <v>0</v>
      </c>
      <c r="BG28" s="137">
        <v>0</v>
      </c>
      <c r="BH28" s="137"/>
      <c r="BI28" s="137">
        <v>0</v>
      </c>
      <c r="BJ28" s="137">
        <v>0</v>
      </c>
      <c r="BK28" s="137"/>
      <c r="BL28" s="137">
        <v>0</v>
      </c>
      <c r="BM28" s="137">
        <v>0</v>
      </c>
      <c r="BN28" s="137"/>
      <c r="BO28" s="137">
        <v>0</v>
      </c>
      <c r="BP28" s="137">
        <v>0</v>
      </c>
      <c r="BQ28" s="137"/>
      <c r="BR28" s="137">
        <v>0</v>
      </c>
      <c r="BS28" s="137">
        <v>0</v>
      </c>
      <c r="BT28" s="137"/>
      <c r="BU28" s="137">
        <v>0</v>
      </c>
      <c r="BV28" s="137">
        <v>0</v>
      </c>
      <c r="BW28" s="137"/>
      <c r="BX28" s="137">
        <v>0</v>
      </c>
      <c r="BY28" s="137">
        <v>0</v>
      </c>
      <c r="BZ28" s="137"/>
      <c r="CA28" s="137">
        <v>0</v>
      </c>
      <c r="CB28" s="137">
        <v>0</v>
      </c>
    </row>
    <row r="29" spans="1:80" ht="14.25" customHeight="1" thickBot="1">
      <c r="A29" s="217"/>
      <c r="B29" s="219"/>
      <c r="C29" s="304" t="s">
        <v>6</v>
      </c>
      <c r="D29" s="303"/>
      <c r="E29" s="21"/>
      <c r="F29" s="153"/>
      <c r="G29" s="153"/>
      <c r="H29" s="23"/>
      <c r="I29" s="152"/>
      <c r="J29" s="300">
        <f>SUM(J27:J28)</f>
        <v>0.73199999999999998</v>
      </c>
      <c r="K29" s="300">
        <f>SUM(K27:K28)</f>
        <v>0.432</v>
      </c>
      <c r="L29" s="302"/>
      <c r="M29" s="300">
        <f>SUM(M27:M28)</f>
        <v>0.65760000000000007</v>
      </c>
      <c r="N29" s="300">
        <f>SUM(N27:N28)</f>
        <v>0.42960000000000004</v>
      </c>
      <c r="O29" s="301"/>
      <c r="P29" s="300">
        <f>SUM(P27:P28)</f>
        <v>0.62160000000000004</v>
      </c>
      <c r="Q29" s="300">
        <f>SUM(Q27:Q28)</f>
        <v>0.43920000000000003</v>
      </c>
      <c r="R29" s="301"/>
      <c r="S29" s="300">
        <f>SUM(S27:S28)</f>
        <v>0.54</v>
      </c>
      <c r="T29" s="300">
        <f>SUM(T27:T28)</f>
        <v>0.39360000000000001</v>
      </c>
      <c r="U29" s="301"/>
      <c r="V29" s="300">
        <f>SUM(V27:V28)</f>
        <v>0.54720000000000002</v>
      </c>
      <c r="W29" s="300">
        <f>SUM(W27:W28)</f>
        <v>0.37679999999999997</v>
      </c>
      <c r="X29" s="302"/>
      <c r="Y29" s="300">
        <f>SUM(Y27:Y28)</f>
        <v>0.57840000000000003</v>
      </c>
      <c r="Z29" s="300">
        <f>SUM(Z27:Z28)</f>
        <v>0.37439999999999996</v>
      </c>
      <c r="AA29" s="301"/>
      <c r="AB29" s="300">
        <f>SUM(AB27:AB28)</f>
        <v>0.65760000000000007</v>
      </c>
      <c r="AC29" s="300">
        <f>SUM(AC27:AC28)</f>
        <v>0.37919999999999998</v>
      </c>
      <c r="AD29" s="301"/>
      <c r="AE29" s="300">
        <f>SUM(AE27:AE28)</f>
        <v>0.66720000000000002</v>
      </c>
      <c r="AF29" s="300">
        <f>SUM(AF27:AF28)</f>
        <v>0.36960000000000004</v>
      </c>
      <c r="AG29" s="301"/>
      <c r="AH29" s="300">
        <f>SUM(AH27:AH28)</f>
        <v>0.65279999999999994</v>
      </c>
      <c r="AI29" s="300">
        <f>SUM(AI27:AI28)</f>
        <v>0.34799999999999998</v>
      </c>
      <c r="AJ29" s="302"/>
      <c r="AK29" s="300">
        <f>SUM(AK27:AK28)</f>
        <v>0.69840000000000002</v>
      </c>
      <c r="AL29" s="300">
        <f>SUM(AL27:AL28)</f>
        <v>0.35279999999999995</v>
      </c>
      <c r="AM29" s="301"/>
      <c r="AN29" s="300">
        <f>SUM(AN27:AN28)</f>
        <v>0.71279999999999999</v>
      </c>
      <c r="AO29" s="300">
        <f>SUM(AO27:AO28)</f>
        <v>0.34320000000000006</v>
      </c>
      <c r="AP29" s="301"/>
      <c r="AQ29" s="300">
        <f>SUM(AQ27:AQ28)</f>
        <v>0.68640000000000001</v>
      </c>
      <c r="AR29" s="300">
        <f>SUM(AR27:AR28)</f>
        <v>0.34560000000000002</v>
      </c>
      <c r="AS29" s="301"/>
      <c r="AT29" s="300">
        <f>SUM(AT27:AT28)</f>
        <v>0.66720000000000002</v>
      </c>
      <c r="AU29" s="300">
        <f>SUM(AU27:AU28)</f>
        <v>0.35279999999999995</v>
      </c>
      <c r="AV29" s="302"/>
      <c r="AW29" s="300">
        <f>SUM(AW27:AW28)</f>
        <v>0.66720000000000002</v>
      </c>
      <c r="AX29" s="300">
        <f>SUM(AX27:AX28)</f>
        <v>0.3528</v>
      </c>
      <c r="AY29" s="301"/>
      <c r="AZ29" s="300">
        <f>SUM(AZ27:AZ28)</f>
        <v>0.66959999999999997</v>
      </c>
      <c r="BA29" s="300">
        <f>SUM(BA27:BA28)</f>
        <v>0.36720000000000003</v>
      </c>
      <c r="BB29" s="301"/>
      <c r="BC29" s="300">
        <f>SUM(BC27:BC28)</f>
        <v>0.66</v>
      </c>
      <c r="BD29" s="300">
        <f>SUM(BD27:BD28)</f>
        <v>0.35760000000000003</v>
      </c>
      <c r="BE29" s="301"/>
      <c r="BF29" s="300">
        <f>SUM(BF27:BF28)</f>
        <v>0.63839999999999997</v>
      </c>
      <c r="BG29" s="300">
        <f>SUM(BG27:BG28)</f>
        <v>0.37439999999999996</v>
      </c>
      <c r="BH29" s="302"/>
      <c r="BI29" s="300">
        <f>SUM(BI27:BI28)</f>
        <v>0.69840000000000002</v>
      </c>
      <c r="BJ29" s="300">
        <f>SUM(BJ27:BJ28)</f>
        <v>0.38400000000000001</v>
      </c>
      <c r="BK29" s="301"/>
      <c r="BL29" s="300">
        <f>SUM(BL27:BL28)</f>
        <v>0.69359999999999999</v>
      </c>
      <c r="BM29" s="300">
        <f>SUM(BM27:BM28)</f>
        <v>0.37679999999999997</v>
      </c>
      <c r="BN29" s="301"/>
      <c r="BO29" s="300">
        <f>SUM(BO27:BO28)</f>
        <v>0.72960000000000003</v>
      </c>
      <c r="BP29" s="300">
        <f>SUM(BP27:BP28)</f>
        <v>0.38880000000000003</v>
      </c>
      <c r="BQ29" s="301"/>
      <c r="BR29" s="300">
        <f>SUM(BR27:BR28)</f>
        <v>0.74160000000000004</v>
      </c>
      <c r="BS29" s="300">
        <f>SUM(BS27:BS28)</f>
        <v>0.38400000000000001</v>
      </c>
      <c r="BT29" s="302"/>
      <c r="BU29" s="300">
        <f>SUM(BU27:BU28)</f>
        <v>0.78479999999999994</v>
      </c>
      <c r="BV29" s="300">
        <f>SUM(BV27:BV28)</f>
        <v>0.37439999999999996</v>
      </c>
      <c r="BW29" s="301"/>
      <c r="BX29" s="300">
        <f>SUM(BX27:BX28)</f>
        <v>0.83520000000000005</v>
      </c>
      <c r="BY29" s="300">
        <f>SUM(BY27:BY28)</f>
        <v>0.40799999999999997</v>
      </c>
      <c r="BZ29" s="301"/>
      <c r="CA29" s="300">
        <f>SUM(CA27:CA28)</f>
        <v>0.80879999999999996</v>
      </c>
      <c r="CB29" s="300">
        <f>SUM(CB27:CB28)</f>
        <v>0.44639999999999996</v>
      </c>
    </row>
    <row r="30" spans="1:80" ht="14.25" customHeight="1">
      <c r="A30" s="217"/>
      <c r="B30" s="220" t="s">
        <v>30</v>
      </c>
      <c r="C30" s="227"/>
      <c r="D30" s="221"/>
      <c r="E30" s="274" t="s">
        <v>5</v>
      </c>
      <c r="F30" s="275"/>
      <c r="G30" s="275"/>
      <c r="H30" s="276"/>
      <c r="I30" s="14"/>
      <c r="J30" s="12"/>
      <c r="K30" s="15"/>
      <c r="L30" s="147"/>
      <c r="M30" s="12"/>
      <c r="N30" s="169"/>
      <c r="O30" s="14"/>
      <c r="P30" s="12"/>
      <c r="Q30" s="15"/>
      <c r="R30" s="14"/>
      <c r="S30" s="169"/>
      <c r="T30" s="15"/>
      <c r="U30" s="14"/>
      <c r="V30" s="12"/>
      <c r="W30" s="15"/>
      <c r="X30" s="147"/>
      <c r="Y30" s="12"/>
      <c r="Z30" s="169"/>
      <c r="AA30" s="14"/>
      <c r="AB30" s="12"/>
      <c r="AC30" s="15"/>
      <c r="AD30" s="14"/>
      <c r="AE30" s="169"/>
      <c r="AF30" s="15"/>
      <c r="AG30" s="14"/>
      <c r="AH30" s="12"/>
      <c r="AI30" s="15"/>
      <c r="AJ30" s="147"/>
      <c r="AK30" s="12"/>
      <c r="AL30" s="169"/>
      <c r="AM30" s="14"/>
      <c r="AN30" s="12"/>
      <c r="AO30" s="15"/>
      <c r="AP30" s="14"/>
      <c r="AQ30" s="169"/>
      <c r="AR30" s="15"/>
      <c r="AS30" s="14"/>
      <c r="AT30" s="12"/>
      <c r="AU30" s="15"/>
      <c r="AV30" s="147"/>
      <c r="AW30" s="12"/>
      <c r="AX30" s="169"/>
      <c r="AY30" s="14"/>
      <c r="AZ30" s="12"/>
      <c r="BA30" s="15"/>
      <c r="BB30" s="14"/>
      <c r="BC30" s="169"/>
      <c r="BD30" s="15"/>
      <c r="BE30" s="14"/>
      <c r="BF30" s="12"/>
      <c r="BG30" s="15"/>
      <c r="BH30" s="147"/>
      <c r="BI30" s="12"/>
      <c r="BJ30" s="169"/>
      <c r="BK30" s="14"/>
      <c r="BL30" s="12"/>
      <c r="BM30" s="15"/>
      <c r="BN30" s="14"/>
      <c r="BO30" s="169"/>
      <c r="BP30" s="15"/>
      <c r="BQ30" s="14"/>
      <c r="BR30" s="12"/>
      <c r="BS30" s="15"/>
      <c r="BT30" s="147"/>
      <c r="BU30" s="12"/>
      <c r="BV30" s="169"/>
      <c r="BW30" s="14"/>
      <c r="BX30" s="12"/>
      <c r="BY30" s="15"/>
      <c r="BZ30" s="14"/>
      <c r="CA30" s="169"/>
      <c r="CB30" s="15"/>
    </row>
    <row r="31" spans="1:80" ht="14.25" customHeight="1" thickBot="1">
      <c r="A31" s="217"/>
      <c r="B31" s="224" t="s">
        <v>31</v>
      </c>
      <c r="C31" s="225"/>
      <c r="D31" s="226"/>
      <c r="E31" s="251" t="s">
        <v>5</v>
      </c>
      <c r="F31" s="252"/>
      <c r="G31" s="252"/>
      <c r="H31" s="277"/>
      <c r="I31" s="152"/>
      <c r="J31" s="153"/>
      <c r="K31" s="154"/>
      <c r="L31" s="21"/>
      <c r="M31" s="153"/>
      <c r="N31" s="23"/>
      <c r="O31" s="152"/>
      <c r="P31" s="153"/>
      <c r="Q31" s="154"/>
      <c r="R31" s="152"/>
      <c r="S31" s="23"/>
      <c r="T31" s="154"/>
      <c r="U31" s="152"/>
      <c r="V31" s="153"/>
      <c r="W31" s="154"/>
      <c r="X31" s="21"/>
      <c r="Y31" s="153"/>
      <c r="Z31" s="23"/>
      <c r="AA31" s="152"/>
      <c r="AB31" s="153"/>
      <c r="AC31" s="154"/>
      <c r="AD31" s="152"/>
      <c r="AE31" s="23"/>
      <c r="AF31" s="154"/>
      <c r="AG31" s="152"/>
      <c r="AH31" s="153"/>
      <c r="AI31" s="154"/>
      <c r="AJ31" s="21"/>
      <c r="AK31" s="153"/>
      <c r="AL31" s="23"/>
      <c r="AM31" s="152"/>
      <c r="AN31" s="153"/>
      <c r="AO31" s="154"/>
      <c r="AP31" s="152"/>
      <c r="AQ31" s="23"/>
      <c r="AR31" s="154"/>
      <c r="AS31" s="152"/>
      <c r="AT31" s="153"/>
      <c r="AU31" s="154"/>
      <c r="AV31" s="21"/>
      <c r="AW31" s="153"/>
      <c r="AX31" s="23"/>
      <c r="AY31" s="152"/>
      <c r="AZ31" s="153"/>
      <c r="BA31" s="154"/>
      <c r="BB31" s="152"/>
      <c r="BC31" s="23"/>
      <c r="BD31" s="154"/>
      <c r="BE31" s="152"/>
      <c r="BF31" s="153"/>
      <c r="BG31" s="154"/>
      <c r="BH31" s="21"/>
      <c r="BI31" s="153"/>
      <c r="BJ31" s="23"/>
      <c r="BK31" s="152"/>
      <c r="BL31" s="153"/>
      <c r="BM31" s="154"/>
      <c r="BN31" s="152"/>
      <c r="BO31" s="23"/>
      <c r="BP31" s="154"/>
      <c r="BQ31" s="152"/>
      <c r="BR31" s="153"/>
      <c r="BS31" s="154"/>
      <c r="BT31" s="21"/>
      <c r="BU31" s="153"/>
      <c r="BV31" s="23"/>
      <c r="BW31" s="152"/>
      <c r="BX31" s="153"/>
      <c r="BY31" s="154"/>
      <c r="BZ31" s="152"/>
      <c r="CA31" s="23"/>
      <c r="CB31" s="154"/>
    </row>
    <row r="32" spans="1:80" ht="14.25" customHeight="1">
      <c r="A32" s="217"/>
      <c r="B32" s="220" t="s">
        <v>9</v>
      </c>
      <c r="C32" s="279"/>
      <c r="D32" s="1" t="s">
        <v>7</v>
      </c>
      <c r="E32" s="232"/>
      <c r="F32" s="278"/>
      <c r="G32" s="278"/>
      <c r="H32" s="233"/>
      <c r="I32" s="14"/>
      <c r="J32" s="12"/>
      <c r="K32" s="15"/>
      <c r="L32" s="147"/>
      <c r="M32" s="12"/>
      <c r="N32" s="169"/>
      <c r="O32" s="14"/>
      <c r="P32" s="12"/>
      <c r="Q32" s="15"/>
      <c r="R32" s="14"/>
      <c r="S32" s="169"/>
      <c r="T32" s="15"/>
      <c r="U32" s="14"/>
      <c r="V32" s="12"/>
      <c r="W32" s="15"/>
      <c r="X32" s="147"/>
      <c r="Y32" s="12"/>
      <c r="Z32" s="169"/>
      <c r="AA32" s="14"/>
      <c r="AB32" s="12"/>
      <c r="AC32" s="15"/>
      <c r="AD32" s="14"/>
      <c r="AE32" s="169"/>
      <c r="AF32" s="15"/>
      <c r="AG32" s="14"/>
      <c r="AH32" s="12"/>
      <c r="AI32" s="15"/>
      <c r="AJ32" s="147"/>
      <c r="AK32" s="12"/>
      <c r="AL32" s="169"/>
      <c r="AM32" s="14"/>
      <c r="AN32" s="12"/>
      <c r="AO32" s="15"/>
      <c r="AP32" s="14"/>
      <c r="AQ32" s="169"/>
      <c r="AR32" s="15"/>
      <c r="AS32" s="14"/>
      <c r="AT32" s="12"/>
      <c r="AU32" s="15"/>
      <c r="AV32" s="147"/>
      <c r="AW32" s="12"/>
      <c r="AX32" s="169"/>
      <c r="AY32" s="14"/>
      <c r="AZ32" s="12"/>
      <c r="BA32" s="15"/>
      <c r="BB32" s="14"/>
      <c r="BC32" s="169"/>
      <c r="BD32" s="15"/>
      <c r="BE32" s="14"/>
      <c r="BF32" s="12"/>
      <c r="BG32" s="15"/>
      <c r="BH32" s="147"/>
      <c r="BI32" s="12"/>
      <c r="BJ32" s="169"/>
      <c r="BK32" s="14"/>
      <c r="BL32" s="12"/>
      <c r="BM32" s="15"/>
      <c r="BN32" s="14"/>
      <c r="BO32" s="169"/>
      <c r="BP32" s="15"/>
      <c r="BQ32" s="14"/>
      <c r="BR32" s="12"/>
      <c r="BS32" s="15"/>
      <c r="BT32" s="147"/>
      <c r="BU32" s="12"/>
      <c r="BV32" s="169"/>
      <c r="BW32" s="14"/>
      <c r="BX32" s="12"/>
      <c r="BY32" s="15"/>
      <c r="BZ32" s="14"/>
      <c r="CA32" s="169"/>
      <c r="CB32" s="15"/>
    </row>
    <row r="33" spans="1:80" ht="14.25" customHeight="1">
      <c r="A33" s="217"/>
      <c r="B33" s="228"/>
      <c r="C33" s="280"/>
      <c r="D33" s="2"/>
      <c r="E33" s="234"/>
      <c r="F33" s="205"/>
      <c r="G33" s="205"/>
      <c r="H33" s="206"/>
      <c r="I33" s="18"/>
      <c r="J33" s="16"/>
      <c r="K33" s="298"/>
      <c r="L33" s="299"/>
      <c r="M33" s="16"/>
      <c r="N33" s="17"/>
      <c r="O33" s="18"/>
      <c r="P33" s="16"/>
      <c r="Q33" s="298"/>
      <c r="R33" s="18"/>
      <c r="S33" s="17"/>
      <c r="T33" s="298"/>
      <c r="U33" s="18"/>
      <c r="V33" s="16"/>
      <c r="W33" s="298"/>
      <c r="X33" s="299"/>
      <c r="Y33" s="16"/>
      <c r="Z33" s="17"/>
      <c r="AA33" s="18"/>
      <c r="AB33" s="16"/>
      <c r="AC33" s="298"/>
      <c r="AD33" s="18"/>
      <c r="AE33" s="17"/>
      <c r="AF33" s="298"/>
      <c r="AG33" s="18"/>
      <c r="AH33" s="16"/>
      <c r="AI33" s="298"/>
      <c r="AJ33" s="299"/>
      <c r="AK33" s="16"/>
      <c r="AL33" s="17"/>
      <c r="AM33" s="18"/>
      <c r="AN33" s="16"/>
      <c r="AO33" s="298"/>
      <c r="AP33" s="18"/>
      <c r="AQ33" s="17"/>
      <c r="AR33" s="298"/>
      <c r="AS33" s="18"/>
      <c r="AT33" s="16"/>
      <c r="AU33" s="298"/>
      <c r="AV33" s="299"/>
      <c r="AW33" s="16"/>
      <c r="AX33" s="17"/>
      <c r="AY33" s="18"/>
      <c r="AZ33" s="16"/>
      <c r="BA33" s="298"/>
      <c r="BB33" s="18"/>
      <c r="BC33" s="17"/>
      <c r="BD33" s="298"/>
      <c r="BE33" s="18"/>
      <c r="BF33" s="16"/>
      <c r="BG33" s="298"/>
      <c r="BH33" s="299"/>
      <c r="BI33" s="16"/>
      <c r="BJ33" s="17"/>
      <c r="BK33" s="18"/>
      <c r="BL33" s="16"/>
      <c r="BM33" s="298"/>
      <c r="BN33" s="18"/>
      <c r="BO33" s="17"/>
      <c r="BP33" s="298"/>
      <c r="BQ33" s="18"/>
      <c r="BR33" s="16"/>
      <c r="BS33" s="298"/>
      <c r="BT33" s="299"/>
      <c r="BU33" s="16"/>
      <c r="BV33" s="17"/>
      <c r="BW33" s="18"/>
      <c r="BX33" s="16"/>
      <c r="BY33" s="298"/>
      <c r="BZ33" s="18"/>
      <c r="CA33" s="17"/>
      <c r="CB33" s="298"/>
    </row>
    <row r="34" spans="1:80" ht="14.25" customHeight="1" thickBot="1">
      <c r="A34" s="217"/>
      <c r="B34" s="222"/>
      <c r="C34" s="281"/>
      <c r="D34" s="3" t="s">
        <v>36</v>
      </c>
      <c r="E34" s="224" t="s">
        <v>102</v>
      </c>
      <c r="F34" s="225"/>
      <c r="G34" s="225"/>
      <c r="H34" s="226"/>
      <c r="I34" s="194" t="s">
        <v>101</v>
      </c>
      <c r="J34" s="195"/>
      <c r="K34" s="196"/>
      <c r="L34" s="194" t="s">
        <v>101</v>
      </c>
      <c r="M34" s="195"/>
      <c r="N34" s="196"/>
      <c r="O34" s="194" t="s">
        <v>101</v>
      </c>
      <c r="P34" s="195"/>
      <c r="Q34" s="196"/>
      <c r="R34" s="194" t="s">
        <v>101</v>
      </c>
      <c r="S34" s="195"/>
      <c r="T34" s="196"/>
      <c r="U34" s="194" t="s">
        <v>101</v>
      </c>
      <c r="V34" s="195"/>
      <c r="W34" s="196"/>
      <c r="X34" s="194" t="s">
        <v>101</v>
      </c>
      <c r="Y34" s="195"/>
      <c r="Z34" s="196"/>
      <c r="AA34" s="194" t="s">
        <v>101</v>
      </c>
      <c r="AB34" s="195"/>
      <c r="AC34" s="196"/>
      <c r="AD34" s="194" t="s">
        <v>92</v>
      </c>
      <c r="AE34" s="195"/>
      <c r="AF34" s="196"/>
      <c r="AG34" s="194" t="s">
        <v>92</v>
      </c>
      <c r="AH34" s="195"/>
      <c r="AI34" s="196"/>
      <c r="AJ34" s="194" t="s">
        <v>92</v>
      </c>
      <c r="AK34" s="195"/>
      <c r="AL34" s="196"/>
      <c r="AM34" s="194" t="s">
        <v>92</v>
      </c>
      <c r="AN34" s="195"/>
      <c r="AO34" s="196"/>
      <c r="AP34" s="194" t="s">
        <v>92</v>
      </c>
      <c r="AQ34" s="195"/>
      <c r="AR34" s="196"/>
      <c r="AS34" s="194" t="s">
        <v>92</v>
      </c>
      <c r="AT34" s="195"/>
      <c r="AU34" s="196"/>
      <c r="AV34" s="194" t="s">
        <v>92</v>
      </c>
      <c r="AW34" s="195"/>
      <c r="AX34" s="196"/>
      <c r="AY34" s="194" t="s">
        <v>92</v>
      </c>
      <c r="AZ34" s="195"/>
      <c r="BA34" s="196"/>
      <c r="BB34" s="194" t="s">
        <v>92</v>
      </c>
      <c r="BC34" s="195"/>
      <c r="BD34" s="196"/>
      <c r="BE34" s="194" t="s">
        <v>92</v>
      </c>
      <c r="BF34" s="195"/>
      <c r="BG34" s="196"/>
      <c r="BH34" s="194" t="s">
        <v>92</v>
      </c>
      <c r="BI34" s="195"/>
      <c r="BJ34" s="196"/>
      <c r="BK34" s="194" t="s">
        <v>101</v>
      </c>
      <c r="BL34" s="195"/>
      <c r="BM34" s="196"/>
      <c r="BN34" s="194" t="s">
        <v>101</v>
      </c>
      <c r="BO34" s="195"/>
      <c r="BP34" s="196"/>
      <c r="BQ34" s="194" t="s">
        <v>101</v>
      </c>
      <c r="BR34" s="195"/>
      <c r="BS34" s="196"/>
      <c r="BT34" s="194" t="s">
        <v>101</v>
      </c>
      <c r="BU34" s="195"/>
      <c r="BV34" s="196"/>
      <c r="BW34" s="194" t="s">
        <v>101</v>
      </c>
      <c r="BX34" s="195"/>
      <c r="BY34" s="196"/>
      <c r="BZ34" s="194" t="s">
        <v>101</v>
      </c>
      <c r="CA34" s="195"/>
      <c r="CB34" s="196"/>
    </row>
    <row r="35" spans="1:80" ht="14.25" customHeight="1">
      <c r="A35" s="217"/>
      <c r="B35" s="253" t="s">
        <v>16</v>
      </c>
      <c r="C35" s="254"/>
      <c r="D35" s="255"/>
      <c r="E35" s="274" t="s">
        <v>33</v>
      </c>
      <c r="F35" s="275"/>
      <c r="G35" s="275"/>
      <c r="H35" s="275"/>
      <c r="I35" s="297">
        <v>0.94123516322098832</v>
      </c>
      <c r="J35" s="296"/>
      <c r="K35" s="295"/>
      <c r="L35" s="297">
        <v>0.93433505787331261</v>
      </c>
      <c r="M35" s="296"/>
      <c r="N35" s="295"/>
      <c r="O35" s="297">
        <v>0.92924680465735587</v>
      </c>
      <c r="P35" s="296"/>
      <c r="Q35" s="295"/>
      <c r="R35" s="297">
        <v>0.93517223404605676</v>
      </c>
      <c r="S35" s="296"/>
      <c r="T35" s="295"/>
      <c r="U35" s="297">
        <v>0.93051065200425587</v>
      </c>
      <c r="V35" s="296"/>
      <c r="W35" s="295"/>
      <c r="X35" s="297">
        <v>0.93356890262719772</v>
      </c>
      <c r="Y35" s="296"/>
      <c r="Z35" s="295"/>
      <c r="AA35" s="297">
        <v>0.93383969137954126</v>
      </c>
      <c r="AB35" s="296"/>
      <c r="AC35" s="295"/>
      <c r="AD35" s="297">
        <v>0.9399377786992309</v>
      </c>
      <c r="AE35" s="296"/>
      <c r="AF35" s="295"/>
      <c r="AG35" s="297">
        <v>0.97491683987753286</v>
      </c>
      <c r="AH35" s="296"/>
      <c r="AI35" s="295"/>
      <c r="AJ35" s="297">
        <v>0.98628751714248508</v>
      </c>
      <c r="AK35" s="296"/>
      <c r="AL35" s="295"/>
      <c r="AM35" s="297">
        <v>0.97132116041124983</v>
      </c>
      <c r="AN35" s="296"/>
      <c r="AO35" s="295"/>
      <c r="AP35" s="297">
        <v>0.96414311927787943</v>
      </c>
      <c r="AQ35" s="296"/>
      <c r="AR35" s="295"/>
      <c r="AS35" s="297">
        <v>0.96306472984203373</v>
      </c>
      <c r="AT35" s="296"/>
      <c r="AU35" s="295"/>
      <c r="AV35" s="297">
        <v>0.96252089221998549</v>
      </c>
      <c r="AW35" s="296"/>
      <c r="AX35" s="295"/>
      <c r="AY35" s="297">
        <v>0.95923558884016857</v>
      </c>
      <c r="AZ35" s="296"/>
      <c r="BA35" s="295"/>
      <c r="BB35" s="297">
        <v>0.96355910588656823</v>
      </c>
      <c r="BC35" s="296"/>
      <c r="BD35" s="295"/>
      <c r="BE35" s="297">
        <v>0.95962854388521357</v>
      </c>
      <c r="BF35" s="296"/>
      <c r="BG35" s="295"/>
      <c r="BH35" s="297">
        <v>0.94943412392297866</v>
      </c>
      <c r="BI35" s="296"/>
      <c r="BJ35" s="295"/>
      <c r="BK35" s="297">
        <v>0.94894583617022021</v>
      </c>
      <c r="BL35" s="296"/>
      <c r="BM35" s="295"/>
      <c r="BN35" s="297">
        <v>0.96120134881470676</v>
      </c>
      <c r="BO35" s="296"/>
      <c r="BP35" s="295"/>
      <c r="BQ35" s="297">
        <v>0.9606956990134965</v>
      </c>
      <c r="BR35" s="296"/>
      <c r="BS35" s="295"/>
      <c r="BT35" s="297">
        <v>0.95508995868158697</v>
      </c>
      <c r="BU35" s="296"/>
      <c r="BV35" s="295"/>
      <c r="BW35" s="297">
        <v>0.9476966541339793</v>
      </c>
      <c r="BX35" s="296"/>
      <c r="BY35" s="295"/>
      <c r="BZ35" s="297">
        <v>0.95348964921662804</v>
      </c>
      <c r="CA35" s="296"/>
      <c r="CB35" s="295"/>
    </row>
    <row r="36" spans="1:80" ht="14.25" customHeight="1">
      <c r="A36" s="217"/>
      <c r="B36" s="256"/>
      <c r="C36" s="257"/>
      <c r="D36" s="258"/>
      <c r="E36" s="249" t="s">
        <v>34</v>
      </c>
      <c r="F36" s="250"/>
      <c r="G36" s="250"/>
      <c r="H36" s="250"/>
      <c r="I36" s="294">
        <v>0.97542384082566358</v>
      </c>
      <c r="J36" s="293"/>
      <c r="K36" s="292"/>
      <c r="L36" s="294">
        <v>0.9715902363017852</v>
      </c>
      <c r="M36" s="293"/>
      <c r="N36" s="292"/>
      <c r="O36" s="294">
        <v>0.97631740719972526</v>
      </c>
      <c r="P36" s="293"/>
      <c r="Q36" s="292"/>
      <c r="R36" s="294">
        <v>0.96774957461505795</v>
      </c>
      <c r="S36" s="293"/>
      <c r="T36" s="292"/>
      <c r="U36" s="294">
        <v>0.96298946421442255</v>
      </c>
      <c r="V36" s="293"/>
      <c r="W36" s="292"/>
      <c r="X36" s="294">
        <v>0.97578957701600633</v>
      </c>
      <c r="Y36" s="293"/>
      <c r="Z36" s="292"/>
      <c r="AA36" s="294">
        <v>0.96793038416275945</v>
      </c>
      <c r="AB36" s="293"/>
      <c r="AC36" s="292"/>
      <c r="AD36" s="294">
        <v>0.9705745645227204</v>
      </c>
      <c r="AE36" s="293"/>
      <c r="AF36" s="292"/>
      <c r="AG36" s="294">
        <v>0.99056775797700747</v>
      </c>
      <c r="AH36" s="293"/>
      <c r="AI36" s="292"/>
      <c r="AJ36" s="294">
        <v>0.99915083309173314</v>
      </c>
      <c r="AK36" s="293"/>
      <c r="AL36" s="292"/>
      <c r="AM36" s="294">
        <v>0.9904535858622685</v>
      </c>
      <c r="AN36" s="293"/>
      <c r="AO36" s="292"/>
      <c r="AP36" s="294">
        <v>0.98816733357397246</v>
      </c>
      <c r="AQ36" s="293"/>
      <c r="AR36" s="292"/>
      <c r="AS36" s="294">
        <v>0.98652962165963209</v>
      </c>
      <c r="AT36" s="293"/>
      <c r="AU36" s="292"/>
      <c r="AV36" s="294">
        <v>0.98646530841402869</v>
      </c>
      <c r="AW36" s="293"/>
      <c r="AX36" s="292"/>
      <c r="AY36" s="294">
        <v>0.98789500545069442</v>
      </c>
      <c r="AZ36" s="293"/>
      <c r="BA36" s="292"/>
      <c r="BB36" s="294">
        <v>0.98960833314305918</v>
      </c>
      <c r="BC36" s="293"/>
      <c r="BD36" s="292"/>
      <c r="BE36" s="294">
        <v>0.98157449863755653</v>
      </c>
      <c r="BF36" s="293"/>
      <c r="BG36" s="292"/>
      <c r="BH36" s="294">
        <v>0.97735788040816407</v>
      </c>
      <c r="BI36" s="293"/>
      <c r="BJ36" s="292"/>
      <c r="BK36" s="294">
        <v>0.97719944582057694</v>
      </c>
      <c r="BL36" s="293"/>
      <c r="BM36" s="292"/>
      <c r="BN36" s="294">
        <v>0.97882732117022497</v>
      </c>
      <c r="BO36" s="293"/>
      <c r="BP36" s="292"/>
      <c r="BQ36" s="294">
        <v>0.98184693484306629</v>
      </c>
      <c r="BR36" s="293"/>
      <c r="BS36" s="292"/>
      <c r="BT36" s="294">
        <v>0.97717636392280094</v>
      </c>
      <c r="BU36" s="293"/>
      <c r="BV36" s="292"/>
      <c r="BW36" s="294">
        <v>0.97681968977956113</v>
      </c>
      <c r="BX36" s="293"/>
      <c r="BY36" s="292"/>
      <c r="BZ36" s="294">
        <v>0.9938837346736189</v>
      </c>
      <c r="CA36" s="293"/>
      <c r="CB36" s="292"/>
    </row>
    <row r="37" spans="1:80" ht="14.25" customHeight="1">
      <c r="A37" s="217"/>
      <c r="B37" s="256"/>
      <c r="C37" s="257"/>
      <c r="D37" s="258"/>
      <c r="E37" s="249" t="s">
        <v>5</v>
      </c>
      <c r="F37" s="250"/>
      <c r="G37" s="250"/>
      <c r="H37" s="250"/>
      <c r="I37" s="291"/>
      <c r="J37" s="290"/>
      <c r="K37" s="289"/>
      <c r="L37" s="291"/>
      <c r="M37" s="290"/>
      <c r="N37" s="289"/>
      <c r="O37" s="291"/>
      <c r="P37" s="290"/>
      <c r="Q37" s="289"/>
      <c r="R37" s="291"/>
      <c r="S37" s="290"/>
      <c r="T37" s="289"/>
      <c r="U37" s="291"/>
      <c r="V37" s="290"/>
      <c r="W37" s="289"/>
      <c r="X37" s="291"/>
      <c r="Y37" s="290"/>
      <c r="Z37" s="289"/>
      <c r="AA37" s="291"/>
      <c r="AB37" s="290"/>
      <c r="AC37" s="289"/>
      <c r="AD37" s="291"/>
      <c r="AE37" s="290"/>
      <c r="AF37" s="289"/>
      <c r="AG37" s="291"/>
      <c r="AH37" s="290"/>
      <c r="AI37" s="289"/>
      <c r="AJ37" s="291"/>
      <c r="AK37" s="290"/>
      <c r="AL37" s="289"/>
      <c r="AM37" s="291"/>
      <c r="AN37" s="290"/>
      <c r="AO37" s="289"/>
      <c r="AP37" s="291"/>
      <c r="AQ37" s="290"/>
      <c r="AR37" s="289"/>
      <c r="AS37" s="291"/>
      <c r="AT37" s="290"/>
      <c r="AU37" s="289"/>
      <c r="AV37" s="291"/>
      <c r="AW37" s="290"/>
      <c r="AX37" s="289"/>
      <c r="AY37" s="291"/>
      <c r="AZ37" s="290"/>
      <c r="BA37" s="289"/>
      <c r="BB37" s="291"/>
      <c r="BC37" s="290"/>
      <c r="BD37" s="289"/>
      <c r="BE37" s="291"/>
      <c r="BF37" s="290"/>
      <c r="BG37" s="289"/>
      <c r="BH37" s="291"/>
      <c r="BI37" s="290"/>
      <c r="BJ37" s="289"/>
      <c r="BK37" s="291"/>
      <c r="BL37" s="290"/>
      <c r="BM37" s="289"/>
      <c r="BN37" s="291"/>
      <c r="BO37" s="290"/>
      <c r="BP37" s="289"/>
      <c r="BQ37" s="291"/>
      <c r="BR37" s="290"/>
      <c r="BS37" s="289"/>
      <c r="BT37" s="291"/>
      <c r="BU37" s="290"/>
      <c r="BV37" s="289"/>
      <c r="BW37" s="291"/>
      <c r="BX37" s="290"/>
      <c r="BY37" s="289"/>
      <c r="BZ37" s="291"/>
      <c r="CA37" s="290"/>
      <c r="CB37" s="289"/>
    </row>
    <row r="38" spans="1:80" ht="14.25" customHeight="1" thickBot="1">
      <c r="A38" s="217"/>
      <c r="B38" s="259"/>
      <c r="C38" s="260"/>
      <c r="D38" s="261"/>
      <c r="E38" s="251" t="s">
        <v>5</v>
      </c>
      <c r="F38" s="252"/>
      <c r="G38" s="252"/>
      <c r="H38" s="252"/>
      <c r="I38" s="224"/>
      <c r="J38" s="225"/>
      <c r="K38" s="226"/>
      <c r="L38" s="224"/>
      <c r="M38" s="225"/>
      <c r="N38" s="226"/>
      <c r="O38" s="224"/>
      <c r="P38" s="225"/>
      <c r="Q38" s="226"/>
      <c r="R38" s="224"/>
      <c r="S38" s="225"/>
      <c r="T38" s="226"/>
      <c r="U38" s="224"/>
      <c r="V38" s="225"/>
      <c r="W38" s="226"/>
      <c r="X38" s="224"/>
      <c r="Y38" s="225"/>
      <c r="Z38" s="226"/>
      <c r="AA38" s="224"/>
      <c r="AB38" s="225"/>
      <c r="AC38" s="226"/>
      <c r="AD38" s="224"/>
      <c r="AE38" s="225"/>
      <c r="AF38" s="226"/>
      <c r="AG38" s="224"/>
      <c r="AH38" s="225"/>
      <c r="AI38" s="226"/>
      <c r="AJ38" s="224"/>
      <c r="AK38" s="225"/>
      <c r="AL38" s="226"/>
      <c r="AM38" s="224"/>
      <c r="AN38" s="225"/>
      <c r="AO38" s="226"/>
      <c r="AP38" s="224"/>
      <c r="AQ38" s="225"/>
      <c r="AR38" s="226"/>
      <c r="AS38" s="224"/>
      <c r="AT38" s="225"/>
      <c r="AU38" s="226"/>
      <c r="AV38" s="224"/>
      <c r="AW38" s="225"/>
      <c r="AX38" s="226"/>
      <c r="AY38" s="224"/>
      <c r="AZ38" s="225"/>
      <c r="BA38" s="226"/>
      <c r="BB38" s="224"/>
      <c r="BC38" s="225"/>
      <c r="BD38" s="226"/>
      <c r="BE38" s="224"/>
      <c r="BF38" s="225"/>
      <c r="BG38" s="226"/>
      <c r="BH38" s="224"/>
      <c r="BI38" s="225"/>
      <c r="BJ38" s="226"/>
      <c r="BK38" s="224"/>
      <c r="BL38" s="225"/>
      <c r="BM38" s="226"/>
      <c r="BN38" s="224"/>
      <c r="BO38" s="225"/>
      <c r="BP38" s="226"/>
      <c r="BQ38" s="224"/>
      <c r="BR38" s="225"/>
      <c r="BS38" s="226"/>
      <c r="BT38" s="224"/>
      <c r="BU38" s="225"/>
      <c r="BV38" s="226"/>
      <c r="BW38" s="224"/>
      <c r="BX38" s="225"/>
      <c r="BY38" s="226"/>
      <c r="BZ38" s="224"/>
      <c r="CA38" s="225"/>
      <c r="CB38" s="226"/>
    </row>
    <row r="39" spans="1:80" ht="14.25" customHeight="1">
      <c r="A39" s="217"/>
      <c r="B39" s="220" t="s">
        <v>15</v>
      </c>
      <c r="C39" s="227"/>
      <c r="D39" s="227"/>
      <c r="E39" s="267" t="s">
        <v>24</v>
      </c>
      <c r="F39" s="268"/>
      <c r="G39" s="268"/>
      <c r="H39" s="269"/>
      <c r="I39" s="108">
        <f>((J8*J8+K8*K8)/($C$8*$C$8))*$D$44</f>
        <v>9.8066294531999991E-3</v>
      </c>
      <c r="J39" s="34" t="s">
        <v>13</v>
      </c>
      <c r="K39" s="110">
        <f>($C$44/100)*((J8*J8+K8*K8)/$C$8)</f>
        <v>0.25472371248000003</v>
      </c>
      <c r="L39" s="108">
        <f>((M8*M8+N8*N8)/($C$8*$C$8))*$D$44</f>
        <v>1.0430275852799998E-2</v>
      </c>
      <c r="M39" s="34" t="s">
        <v>13</v>
      </c>
      <c r="N39" s="110">
        <f>($C$44/100)*((M8*M8+N8*N8)/$C$8)</f>
        <v>0.27092270592000001</v>
      </c>
      <c r="O39" s="108">
        <f>((P8*P8+Q8*Q8)/($C$8*$C$8))*$D$44</f>
        <v>7.7206105728000003E-3</v>
      </c>
      <c r="P39" s="34" t="s">
        <v>13</v>
      </c>
      <c r="Q39" s="110">
        <f>($C$44/100)*((P8*P8+Q8*Q8)/$C$8)</f>
        <v>0.20054011392000001</v>
      </c>
      <c r="R39" s="108">
        <f>((S8*S8+T8*T8)/($C$8*$C$8))*$D$44</f>
        <v>9.3150792359999995E-3</v>
      </c>
      <c r="S39" s="34" t="s">
        <v>13</v>
      </c>
      <c r="T39" s="110">
        <f>($C$44/100)*((S8*S8+T8*T8)/$C$8)</f>
        <v>0.24195587039999997</v>
      </c>
      <c r="U39" s="108">
        <f>((V8*V8+W8*W8)/($C$8*$C$8))*$D$44</f>
        <v>9.8757622079999972E-3</v>
      </c>
      <c r="V39" s="34" t="s">
        <v>13</v>
      </c>
      <c r="W39" s="110">
        <f>($C$44/100)*((V8*V8+W8*W8)/$C$8)</f>
        <v>0.25651941119999994</v>
      </c>
      <c r="X39" s="108">
        <f>((Y8*Y8+Z8*Z8)/($C$8*$C$8))*$D$44</f>
        <v>7.2401893379999997E-3</v>
      </c>
      <c r="Y39" s="34" t="s">
        <v>13</v>
      </c>
      <c r="Z39" s="110">
        <f>($C$44/100)*((Y8*Y8+Z8*Z8)/$C$8)</f>
        <v>0.18806134320000001</v>
      </c>
      <c r="AA39" s="108">
        <f>((AB8*AB8+AC8*AC8)/($C$8*$C$8))*$D$44</f>
        <v>1.04952352392E-2</v>
      </c>
      <c r="AB39" s="34" t="s">
        <v>13</v>
      </c>
      <c r="AC39" s="110">
        <f>($C$44/100)*((AB8*AB8+AC8*AC8)/$C$8)</f>
        <v>0.27261000288000004</v>
      </c>
      <c r="AD39" s="108">
        <f>((AE8*AE8+AF8*AF8)/($C$8*$C$8))*$D$44</f>
        <v>9.8856815183999986E-3</v>
      </c>
      <c r="AE39" s="34" t="s">
        <v>13</v>
      </c>
      <c r="AF39" s="110">
        <f>($C$44/100)*((AE8*AE8+AF8*AF8)/$C$8)</f>
        <v>0.25677706175999998</v>
      </c>
      <c r="AG39" s="108">
        <f>((AH8*AH8+AI8*AI8)/($C$8*$C$8))*$D$44</f>
        <v>6.1549321032000007E-3</v>
      </c>
      <c r="AH39" s="34" t="s">
        <v>13</v>
      </c>
      <c r="AI39" s="110">
        <f>($C$44/100)*((AH8*AH8+AI8*AI8)/$C$8)</f>
        <v>0.15987217248000002</v>
      </c>
      <c r="AJ39" s="108">
        <f>((AK8*AK8+AL8*AL8)/($C$8*$C$8))*$D$44</f>
        <v>3.9172203540000002E-3</v>
      </c>
      <c r="AK39" s="34" t="s">
        <v>13</v>
      </c>
      <c r="AL39" s="110">
        <f>($C$44/100)*((AK8*AK8+AL8*AL8)/$C$8)</f>
        <v>0.10174840560000001</v>
      </c>
      <c r="AM39" s="108">
        <f>((AN8*AN8+AO8*AO8)/($C$8*$C$8))*$D$44</f>
        <v>9.4531028111999975E-3</v>
      </c>
      <c r="AN39" s="34" t="s">
        <v>13</v>
      </c>
      <c r="AO39" s="110">
        <f>($C$44/100)*((AN8*AN8+AO8*AO8)/$C$8)</f>
        <v>0.24554098367999996</v>
      </c>
      <c r="AP39" s="108">
        <f>((AQ8*AQ8+AR8*AR8)/($C$8*$C$8))*$D$44</f>
        <v>1.0203401869199999E-2</v>
      </c>
      <c r="AQ39" s="34" t="s">
        <v>13</v>
      </c>
      <c r="AR39" s="110">
        <f>($C$44/100)*((AQ8*AQ8+AR8*AR8)/$C$8)</f>
        <v>0.26502973487999998</v>
      </c>
      <c r="AS39" s="108">
        <f>((AT8*AT8+AU8*AU8)/($C$8*$C$8))*$D$44</f>
        <v>1.0277978148E-2</v>
      </c>
      <c r="AT39" s="34" t="s">
        <v>13</v>
      </c>
      <c r="AU39" s="110">
        <f>($C$44/100)*((AT8*AT8+AU8*AU8)/$C$8)</f>
        <v>0.26696682720000003</v>
      </c>
      <c r="AV39" s="108">
        <f>((AW8*AW8+AX8*AX8)/($C$8*$C$8))*$D$44</f>
        <v>8.5552842528000012E-3</v>
      </c>
      <c r="AW39" s="34" t="s">
        <v>13</v>
      </c>
      <c r="AX39" s="110">
        <f>($C$44/100)*((AW8*AW8+AX8*AX8)/$C$8)</f>
        <v>0.22222046592000003</v>
      </c>
      <c r="AY39" s="108">
        <f>((AZ8*AZ8+BA8*BA8)/($C$8*$C$8))*$D$44</f>
        <v>8.1909915300000004E-3</v>
      </c>
      <c r="AZ39" s="34" t="s">
        <v>13</v>
      </c>
      <c r="BA39" s="110">
        <f>($C$44/100)*((AZ8*AZ8+BA8*BA8)/$C$8)</f>
        <v>0.21275809200000001</v>
      </c>
      <c r="BB39" s="108">
        <f>((BC8*BC8+BD8*BD8)/($C$8*$C$8))*$D$44</f>
        <v>7.3108946663999986E-3</v>
      </c>
      <c r="BC39" s="34" t="s">
        <v>13</v>
      </c>
      <c r="BD39" s="110">
        <f>($C$44/100)*((BC8*BC8+BD8*BD8)/$C$8)</f>
        <v>0.18989788895999998</v>
      </c>
      <c r="BE39" s="108">
        <f>((BF8*BF8+BG8*BG8)/($C$8*$C$8))*$D$44</f>
        <v>7.9540772688E-3</v>
      </c>
      <c r="BF39" s="34" t="s">
        <v>13</v>
      </c>
      <c r="BG39" s="110">
        <f>($C$44/100)*((BF8*BF8+BG8*BG8)/$C$8)</f>
        <v>0.20660432832000003</v>
      </c>
      <c r="BH39" s="108">
        <f>((BI8*BI8+BJ8*BJ8)/($C$8*$C$8))*$D$44</f>
        <v>9.5871949523999994E-3</v>
      </c>
      <c r="BI39" s="34" t="s">
        <v>13</v>
      </c>
      <c r="BJ39" s="110">
        <f>($C$44/100)*((BI8*BI8+BJ8*BJ8)/$C$8)</f>
        <v>0.24902397935999998</v>
      </c>
      <c r="BK39" s="108">
        <f>((BL8*BL8+BM8*BM8)/($C$8*$C$8))*$D$44</f>
        <v>8.7532470755999972E-3</v>
      </c>
      <c r="BL39" s="34" t="s">
        <v>13</v>
      </c>
      <c r="BM39" s="110">
        <f>($C$44/100)*((BL8*BL8+BM8*BM8)/$C$8)</f>
        <v>0.22736247983999996</v>
      </c>
      <c r="BN39" s="108">
        <f>((BO8*BO8+BP8*BP8)/($C$8*$C$8))*$D$44</f>
        <v>7.4789785908000008E-3</v>
      </c>
      <c r="BO39" s="34" t="s">
        <v>13</v>
      </c>
      <c r="BP39" s="110">
        <f>($C$44/100)*((BO8*BO8+BP8*BP8)/$C$8)</f>
        <v>0.19426380912000005</v>
      </c>
      <c r="BQ39" s="108">
        <f>((BR8*BR8+BS8*BS8)/($C$8*$C$8))*$D$44</f>
        <v>6.2168068260000002E-3</v>
      </c>
      <c r="BR39" s="34" t="s">
        <v>13</v>
      </c>
      <c r="BS39" s="110">
        <f>($C$44/100)*((BR8*BR8+BS8*BS8)/$C$8)</f>
        <v>0.16147934640000003</v>
      </c>
      <c r="BT39" s="108">
        <f>((BU8*BU8+BV8*BV8)/($C$8*$C$8))*$D$44</f>
        <v>8.6409895139999988E-3</v>
      </c>
      <c r="BU39" s="34" t="s">
        <v>13</v>
      </c>
      <c r="BV39" s="110">
        <f>($C$44/100)*((BU8*BU8+BV8*BV8)/$C$8)</f>
        <v>0.22444662959999997</v>
      </c>
      <c r="BW39" s="108">
        <f>((BX8*BX8+BY8*BY8)/($C$8*$C$8))*$D$44</f>
        <v>1.00339873056E-2</v>
      </c>
      <c r="BX39" s="34" t="s">
        <v>13</v>
      </c>
      <c r="BY39" s="110">
        <f>($C$44/100)*((BX8*BX8+BY8*BY8)/$C$8)</f>
        <v>0.26062925184000002</v>
      </c>
      <c r="BZ39" s="108">
        <f>((CA8*CA8+CB8*CB8)/($C$8*$C$8))*$D$44</f>
        <v>6.3933584544000003E-3</v>
      </c>
      <c r="CA39" s="34" t="s">
        <v>13</v>
      </c>
      <c r="CB39" s="110">
        <f>($C$44/100)*((CA8*CA8+CB8*CB8)/$C$8)</f>
        <v>0.16606521216000003</v>
      </c>
    </row>
    <row r="40" spans="1:80" ht="14.25" customHeight="1">
      <c r="A40" s="217"/>
      <c r="B40" s="228"/>
      <c r="C40" s="229"/>
      <c r="D40" s="229"/>
      <c r="E40" s="245" t="s">
        <v>24</v>
      </c>
      <c r="F40" s="246"/>
      <c r="G40" s="246"/>
      <c r="H40" s="247"/>
      <c r="I40" s="109">
        <f>((J12*J12+K12*K12)/($C$12*$C$12))*$D$45</f>
        <v>9.6216293411999984E-3</v>
      </c>
      <c r="J40" s="34" t="s">
        <v>13</v>
      </c>
      <c r="K40" s="112">
        <f>($C$45/100)*((J12*J12+K12*K12)/$C$12)</f>
        <v>0.25021757519999999</v>
      </c>
      <c r="L40" s="109">
        <f>((M12*M12+N12*N12)/($C$12*$C$12))*$D$45</f>
        <v>9.5017990499999989E-3</v>
      </c>
      <c r="M40" s="34" t="s">
        <v>13</v>
      </c>
      <c r="N40" s="112">
        <f>($C$45/100)*((M12*M12+N12*N12)/$C$12)</f>
        <v>0.24710129999999997</v>
      </c>
      <c r="O40" s="109">
        <f>((P12*P12+Q12*Q12)/($C$12*$C$12))*$D$45</f>
        <v>7.6656003408000018E-3</v>
      </c>
      <c r="P40" s="34" t="s">
        <v>13</v>
      </c>
      <c r="Q40" s="112">
        <f>($C$45/100)*((P12*P12+Q12*Q12)/$C$12)</f>
        <v>0.19934959680000003</v>
      </c>
      <c r="R40" s="109">
        <f>((S12*S12+T12*T12)/($C$12*$C$12))*$D$45</f>
        <v>9.4793898420000005E-3</v>
      </c>
      <c r="S40" s="34" t="s">
        <v>13</v>
      </c>
      <c r="T40" s="112">
        <f>($C$45/100)*((S12*S12+T12*T12)/$C$12)</f>
        <v>0.24651853199999996</v>
      </c>
      <c r="U40" s="109">
        <f>((V12*V12+W12*W12)/($C$12*$C$12))*$D$45</f>
        <v>9.8216610084000018E-3</v>
      </c>
      <c r="V40" s="34" t="s">
        <v>13</v>
      </c>
      <c r="W40" s="112">
        <f>($C$45/100)*((V12*V12+W12*W12)/$C$12)</f>
        <v>0.25541954639999997</v>
      </c>
      <c r="X40" s="109">
        <f>((Y12*Y12+Z12*Z12)/($C$12*$C$12))*$D$45</f>
        <v>7.5004798608000016E-3</v>
      </c>
      <c r="Y40" s="34" t="s">
        <v>13</v>
      </c>
      <c r="Z40" s="112">
        <f>($C$45/100)*((Y12*Y12+Z12*Z12)/$C$12)</f>
        <v>0.1950555168</v>
      </c>
      <c r="AA40" s="109">
        <f>((AB12*AB12+AC12*AC12)/($C$12*$C$12))*$D$45</f>
        <v>9.7216451748000018E-3</v>
      </c>
      <c r="AB40" s="34" t="s">
        <v>13</v>
      </c>
      <c r="AC40" s="112">
        <f>($C$45/100)*((AB12*AB12+AC12*AC12)/$C$12)</f>
        <v>0.25281856080000004</v>
      </c>
      <c r="AD40" s="109">
        <f>((AE12*AE12+AF12*AF12)/($C$12*$C$12))*$D$45</f>
        <v>9.7674071364000012E-3</v>
      </c>
      <c r="AE40" s="34" t="s">
        <v>13</v>
      </c>
      <c r="AF40" s="112">
        <f>($C$45/100)*((AE12*AE12+AF12*AF12)/$C$12)</f>
        <v>0.25400863439999999</v>
      </c>
      <c r="AG40" s="109">
        <f>((AH12*AH12+AI12*AI12)/($C$12*$C$12))*$D$45</f>
        <v>7.2365819508000001E-3</v>
      </c>
      <c r="AH40" s="34" t="s">
        <v>13</v>
      </c>
      <c r="AI40" s="112">
        <f>($C$45/100)*((AH12*AH12+AI12*AI12)/$C$12)</f>
        <v>0.1881926568</v>
      </c>
      <c r="AJ40" s="109">
        <f>((AK12*AK12+AL12*AL12)/($C$12*$C$12))*$D$45</f>
        <v>5.0022659699999993E-3</v>
      </c>
      <c r="AK40" s="34" t="s">
        <v>13</v>
      </c>
      <c r="AL40" s="112">
        <f>($C$45/100)*((AK12*AK12+AL12*AL12)/$C$12)</f>
        <v>0.13008761999999999</v>
      </c>
      <c r="AM40" s="109">
        <f>((AN12*AN12+AO12*AO12)/($C$12*$C$12))*$D$45</f>
        <v>9.0497817359999986E-3</v>
      </c>
      <c r="AN40" s="34" t="s">
        <v>13</v>
      </c>
      <c r="AO40" s="112">
        <f>($C$45/100)*((AN12*AN12+AO12*AO12)/$C$12)</f>
        <v>0.23534625599999998</v>
      </c>
      <c r="AP40" s="109">
        <f>((AQ12*AQ12+AR12*AR12)/($C$12*$C$12))*$D$45</f>
        <v>9.3275379720000016E-3</v>
      </c>
      <c r="AQ40" s="34" t="s">
        <v>13</v>
      </c>
      <c r="AR40" s="112">
        <f>($C$45/100)*((AQ12*AQ12+AR12*AR12)/$C$12)</f>
        <v>0.24256951200000001</v>
      </c>
      <c r="AS40" s="109">
        <f>((AT12*AT12+AU12*AU12)/($C$12*$C$12))*$D$45</f>
        <v>9.3109669523999978E-3</v>
      </c>
      <c r="AT40" s="34" t="s">
        <v>13</v>
      </c>
      <c r="AU40" s="112">
        <f>($C$45/100)*((AT12*AT12+AU12*AU12)/$C$12)</f>
        <v>0.24213857039999995</v>
      </c>
      <c r="AV40" s="109">
        <f>((AW12*AW12+AX12*AX12)/($C$12*$C$12))*$D$45</f>
        <v>8.4313465668000021E-3</v>
      </c>
      <c r="AW40" s="34" t="s">
        <v>13</v>
      </c>
      <c r="AX40" s="112">
        <f>($C$45/100)*((AW12*AW12+AX12*AX12)/$C$12)</f>
        <v>0.21926339280000001</v>
      </c>
      <c r="AY40" s="109">
        <f>((AZ12*AZ12+BA12*BA12)/($C$12*$C$12))*$D$45</f>
        <v>7.962227488800001E-3</v>
      </c>
      <c r="AZ40" s="34" t="s">
        <v>13</v>
      </c>
      <c r="BA40" s="112">
        <f>($C$45/100)*((AZ12*AZ12+BA12*BA12)/$C$12)</f>
        <v>0.2070636048</v>
      </c>
      <c r="BB40" s="109">
        <f>((BC12*BC12+BD12*BD12)/($C$12*$C$12))*$D$45</f>
        <v>7.4187452232000002E-3</v>
      </c>
      <c r="BC40" s="34" t="s">
        <v>13</v>
      </c>
      <c r="BD40" s="112">
        <f>($C$45/100)*((BC12*BC12+BD12*BD12)/$C$12)</f>
        <v>0.19292994719999998</v>
      </c>
      <c r="BE40" s="109">
        <f>((BF12*BF12+BG12*BG12)/($C$12*$C$12))*$D$45</f>
        <v>8.6071409063999994E-3</v>
      </c>
      <c r="BF40" s="34" t="s">
        <v>13</v>
      </c>
      <c r="BG40" s="112">
        <f>($C$45/100)*((BF12*BF12+BG12*BG12)/$C$12)</f>
        <v>0.22383505439999998</v>
      </c>
      <c r="BH40" s="109">
        <f>((BI12*BI12+BJ12*BJ12)/($C$12*$C$12))*$D$45</f>
        <v>9.2939241599999996E-3</v>
      </c>
      <c r="BI40" s="34" t="s">
        <v>13</v>
      </c>
      <c r="BJ40" s="112">
        <f>($C$45/100)*((BI12*BI12+BJ12*BJ12)/$C$12)</f>
        <v>0.24169535999999997</v>
      </c>
      <c r="BK40" s="109">
        <f>((BL12*BL12+BM12*BM12)/($C$12*$C$12))*$D$45</f>
        <v>9.0116271107999989E-3</v>
      </c>
      <c r="BL40" s="34" t="s">
        <v>13</v>
      </c>
      <c r="BM40" s="112">
        <f>($C$45/100)*((BL12*BL12+BM12*BM12)/$C$12)</f>
        <v>0.23435401679999995</v>
      </c>
      <c r="BN40" s="109">
        <f>((BO12*BO12+BP12*BP12)/($C$12*$C$12))*$D$45</f>
        <v>8.5634429508000022E-3</v>
      </c>
      <c r="BO40" s="34" t="s">
        <v>13</v>
      </c>
      <c r="BP40" s="112">
        <f>($C$45/100)*((BO12*BO12+BP12*BP12)/$C$12)</f>
        <v>0.22269865680000003</v>
      </c>
      <c r="BQ40" s="109">
        <f>((BR12*BR12+BS12*BS12)/($C$12*$C$12))*$D$45</f>
        <v>7.5795018048000025E-3</v>
      </c>
      <c r="BR40" s="34" t="s">
        <v>13</v>
      </c>
      <c r="BS40" s="112">
        <f>($C$45/100)*((BR12*BR12+BS12*BS12)/$C$12)</f>
        <v>0.19711054080000004</v>
      </c>
      <c r="BT40" s="109">
        <f>((BU12*BU12+BV12*BV12)/($C$12*$C$12))*$D$45</f>
        <v>9.4417069896000003E-3</v>
      </c>
      <c r="BU40" s="34" t="s">
        <v>13</v>
      </c>
      <c r="BV40" s="112">
        <f>($C$45/100)*((BU12*BU12+BV12*BV12)/$C$12)</f>
        <v>0.24553856160000001</v>
      </c>
      <c r="BW40" s="109">
        <f>((BX12*BX12+BY12*BY12)/($C$12*$C$12))*$D$45</f>
        <v>9.7408109448000029E-3</v>
      </c>
      <c r="BX40" s="34" t="s">
        <v>13</v>
      </c>
      <c r="BY40" s="112">
        <f>($C$45/100)*((BX12*BX12+BY12*BY12)/$C$12)</f>
        <v>0.25331698080000004</v>
      </c>
      <c r="BZ40" s="109">
        <f>((CA12*CA12+CB12*CB12)/($C$12*$C$12))*$D$45</f>
        <v>4.9517273087999998E-3</v>
      </c>
      <c r="CA40" s="34" t="s">
        <v>13</v>
      </c>
      <c r="CB40" s="112">
        <f>($C$45/100)*((CA12*CA12+CB12*CB12)/$C$12)</f>
        <v>0.12877332479999998</v>
      </c>
    </row>
    <row r="41" spans="1:80" ht="14.25" customHeight="1">
      <c r="A41" s="217"/>
      <c r="B41" s="228"/>
      <c r="C41" s="229"/>
      <c r="D41" s="229"/>
      <c r="E41" s="245" t="s">
        <v>24</v>
      </c>
      <c r="F41" s="246"/>
      <c r="G41" s="246"/>
      <c r="H41" s="247"/>
      <c r="I41" s="155"/>
      <c r="J41" s="34" t="s">
        <v>13</v>
      </c>
      <c r="K41" s="156"/>
      <c r="L41" s="166"/>
      <c r="M41" s="34" t="s">
        <v>13</v>
      </c>
      <c r="N41" s="156"/>
      <c r="O41" s="166"/>
      <c r="P41" s="34" t="s">
        <v>13</v>
      </c>
      <c r="Q41" s="156"/>
      <c r="R41" s="166"/>
      <c r="S41" s="34" t="s">
        <v>13</v>
      </c>
      <c r="T41" s="156"/>
      <c r="U41" s="155"/>
      <c r="V41" s="34" t="s">
        <v>13</v>
      </c>
      <c r="W41" s="156"/>
      <c r="X41" s="166"/>
      <c r="Y41" s="34" t="s">
        <v>13</v>
      </c>
      <c r="Z41" s="156"/>
      <c r="AA41" s="166"/>
      <c r="AB41" s="34" t="s">
        <v>13</v>
      </c>
      <c r="AC41" s="156"/>
      <c r="AD41" s="166"/>
      <c r="AE41" s="34" t="s">
        <v>13</v>
      </c>
      <c r="AF41" s="156"/>
      <c r="AG41" s="155"/>
      <c r="AH41" s="34" t="s">
        <v>13</v>
      </c>
      <c r="AI41" s="156"/>
      <c r="AJ41" s="166"/>
      <c r="AK41" s="34" t="s">
        <v>13</v>
      </c>
      <c r="AL41" s="156"/>
      <c r="AM41" s="166"/>
      <c r="AN41" s="34" t="s">
        <v>13</v>
      </c>
      <c r="AO41" s="156"/>
      <c r="AP41" s="166"/>
      <c r="AQ41" s="34" t="s">
        <v>13</v>
      </c>
      <c r="AR41" s="156"/>
      <c r="AS41" s="155"/>
      <c r="AT41" s="34" t="s">
        <v>13</v>
      </c>
      <c r="AU41" s="156"/>
      <c r="AV41" s="166"/>
      <c r="AW41" s="34" t="s">
        <v>13</v>
      </c>
      <c r="AX41" s="156"/>
      <c r="AY41" s="166"/>
      <c r="AZ41" s="34" t="s">
        <v>13</v>
      </c>
      <c r="BA41" s="156"/>
      <c r="BB41" s="166"/>
      <c r="BC41" s="34" t="s">
        <v>13</v>
      </c>
      <c r="BD41" s="156"/>
      <c r="BE41" s="155"/>
      <c r="BF41" s="34" t="s">
        <v>13</v>
      </c>
      <c r="BG41" s="156"/>
      <c r="BH41" s="166"/>
      <c r="BI41" s="34" t="s">
        <v>13</v>
      </c>
      <c r="BJ41" s="156"/>
      <c r="BK41" s="166"/>
      <c r="BL41" s="34" t="s">
        <v>13</v>
      </c>
      <c r="BM41" s="156"/>
      <c r="BN41" s="166"/>
      <c r="BO41" s="34" t="s">
        <v>13</v>
      </c>
      <c r="BP41" s="156"/>
      <c r="BQ41" s="155"/>
      <c r="BR41" s="34" t="s">
        <v>13</v>
      </c>
      <c r="BS41" s="156"/>
      <c r="BT41" s="166"/>
      <c r="BU41" s="34" t="s">
        <v>13</v>
      </c>
      <c r="BV41" s="156"/>
      <c r="BW41" s="166"/>
      <c r="BX41" s="34" t="s">
        <v>13</v>
      </c>
      <c r="BY41" s="156"/>
      <c r="BZ41" s="166"/>
      <c r="CA41" s="34" t="s">
        <v>13</v>
      </c>
      <c r="CB41" s="156"/>
    </row>
    <row r="42" spans="1:80" ht="14.25" customHeight="1" thickBot="1">
      <c r="A42" s="217"/>
      <c r="B42" s="228"/>
      <c r="C42" s="229"/>
      <c r="D42" s="229"/>
      <c r="E42" s="238" t="s">
        <v>24</v>
      </c>
      <c r="F42" s="239"/>
      <c r="G42" s="239"/>
      <c r="H42" s="240"/>
      <c r="I42" s="178"/>
      <c r="J42" s="35" t="s">
        <v>13</v>
      </c>
      <c r="K42" s="168"/>
      <c r="L42" s="167"/>
      <c r="M42" s="35" t="s">
        <v>13</v>
      </c>
      <c r="N42" s="168"/>
      <c r="O42" s="167"/>
      <c r="P42" s="35" t="s">
        <v>13</v>
      </c>
      <c r="Q42" s="168"/>
      <c r="R42" s="167"/>
      <c r="S42" s="35" t="s">
        <v>13</v>
      </c>
      <c r="T42" s="168"/>
      <c r="U42" s="178"/>
      <c r="V42" s="35" t="s">
        <v>13</v>
      </c>
      <c r="W42" s="168"/>
      <c r="X42" s="167"/>
      <c r="Y42" s="35" t="s">
        <v>13</v>
      </c>
      <c r="Z42" s="168"/>
      <c r="AA42" s="167"/>
      <c r="AB42" s="35" t="s">
        <v>13</v>
      </c>
      <c r="AC42" s="168"/>
      <c r="AD42" s="167"/>
      <c r="AE42" s="35" t="s">
        <v>13</v>
      </c>
      <c r="AF42" s="168"/>
      <c r="AG42" s="178"/>
      <c r="AH42" s="35" t="s">
        <v>13</v>
      </c>
      <c r="AI42" s="168"/>
      <c r="AJ42" s="167"/>
      <c r="AK42" s="35" t="s">
        <v>13</v>
      </c>
      <c r="AL42" s="168"/>
      <c r="AM42" s="167"/>
      <c r="AN42" s="35" t="s">
        <v>13</v>
      </c>
      <c r="AO42" s="168"/>
      <c r="AP42" s="167"/>
      <c r="AQ42" s="35" t="s">
        <v>13</v>
      </c>
      <c r="AR42" s="168"/>
      <c r="AS42" s="178"/>
      <c r="AT42" s="35" t="s">
        <v>13</v>
      </c>
      <c r="AU42" s="168"/>
      <c r="AV42" s="167"/>
      <c r="AW42" s="35" t="s">
        <v>13</v>
      </c>
      <c r="AX42" s="168"/>
      <c r="AY42" s="167"/>
      <c r="AZ42" s="35" t="s">
        <v>13</v>
      </c>
      <c r="BA42" s="168"/>
      <c r="BB42" s="167"/>
      <c r="BC42" s="35" t="s">
        <v>13</v>
      </c>
      <c r="BD42" s="168"/>
      <c r="BE42" s="178"/>
      <c r="BF42" s="35" t="s">
        <v>13</v>
      </c>
      <c r="BG42" s="168"/>
      <c r="BH42" s="167"/>
      <c r="BI42" s="35" t="s">
        <v>13</v>
      </c>
      <c r="BJ42" s="168"/>
      <c r="BK42" s="167"/>
      <c r="BL42" s="35" t="s">
        <v>13</v>
      </c>
      <c r="BM42" s="168"/>
      <c r="BN42" s="167"/>
      <c r="BO42" s="35" t="s">
        <v>13</v>
      </c>
      <c r="BP42" s="168"/>
      <c r="BQ42" s="178"/>
      <c r="BR42" s="35" t="s">
        <v>13</v>
      </c>
      <c r="BS42" s="168"/>
      <c r="BT42" s="167"/>
      <c r="BU42" s="35" t="s">
        <v>13</v>
      </c>
      <c r="BV42" s="168"/>
      <c r="BW42" s="167"/>
      <c r="BX42" s="35" t="s">
        <v>13</v>
      </c>
      <c r="BY42" s="168"/>
      <c r="BZ42" s="167"/>
      <c r="CA42" s="35" t="s">
        <v>13</v>
      </c>
      <c r="CB42" s="168"/>
    </row>
    <row r="43" spans="1:80" ht="14.25" customHeight="1">
      <c r="A43" s="218"/>
      <c r="B43" s="79"/>
      <c r="C43" s="80" t="s">
        <v>48</v>
      </c>
      <c r="D43" s="81" t="s">
        <v>49</v>
      </c>
      <c r="E43" s="158"/>
      <c r="F43" s="248" t="s">
        <v>18</v>
      </c>
      <c r="G43" s="248"/>
      <c r="H43" s="159"/>
      <c r="I43" s="180">
        <f>J8+$H$6+I39</f>
        <v>9.1403066294531996</v>
      </c>
      <c r="J43" s="47" t="s">
        <v>13</v>
      </c>
      <c r="K43" s="180">
        <f>K8+$H$7+K39</f>
        <v>3.6547237124800001</v>
      </c>
      <c r="L43" s="66">
        <f>M8+$H$6+L39</f>
        <v>9.3569302758527986</v>
      </c>
      <c r="M43" s="47" t="s">
        <v>13</v>
      </c>
      <c r="N43" s="67">
        <f>N8+$H$7+N39</f>
        <v>3.9589227059200001</v>
      </c>
      <c r="O43" s="180">
        <f>P8+$H$6+O39</f>
        <v>8.0102206105727998</v>
      </c>
      <c r="P43" s="47" t="s">
        <v>13</v>
      </c>
      <c r="Q43" s="180">
        <f>Q8+$H$7+Q39</f>
        <v>3.5045401139200001</v>
      </c>
      <c r="R43" s="66">
        <f>S8+$H$6+R39</f>
        <v>8.8518150792359993</v>
      </c>
      <c r="S43" s="47" t="s">
        <v>13</v>
      </c>
      <c r="T43" s="67">
        <f>T8+$H$7+T39</f>
        <v>3.7139558704</v>
      </c>
      <c r="U43" s="180">
        <f>V8+$H$6+U39</f>
        <v>9.0683757622079995</v>
      </c>
      <c r="V43" s="47" t="s">
        <v>13</v>
      </c>
      <c r="W43" s="180">
        <f>W8+$H$7+W39</f>
        <v>3.9445194111999999</v>
      </c>
      <c r="X43" s="66">
        <f>Y8+$H$6+X39</f>
        <v>7.7937401893380001</v>
      </c>
      <c r="Y43" s="47" t="s">
        <v>13</v>
      </c>
      <c r="Z43" s="67">
        <f>Z8+$H$7+Z39</f>
        <v>3.3000613432000003</v>
      </c>
      <c r="AA43" s="180">
        <f>AB8+$H$6+AA39</f>
        <v>9.3809952352391992</v>
      </c>
      <c r="AB43" s="47" t="s">
        <v>13</v>
      </c>
      <c r="AC43" s="180">
        <f>AC8+$H$7+AC39</f>
        <v>3.9846100028800002</v>
      </c>
      <c r="AD43" s="66">
        <f>AE8+$H$6+AD39</f>
        <v>9.1643856815183984</v>
      </c>
      <c r="AE43" s="47" t="s">
        <v>13</v>
      </c>
      <c r="AF43" s="67">
        <f>AF8+$H$7+AF39</f>
        <v>3.7047770617599998</v>
      </c>
      <c r="AG43" s="180">
        <f>AH8+$H$6+AG39</f>
        <v>7.5046549321032012</v>
      </c>
      <c r="AH43" s="47" t="s">
        <v>13</v>
      </c>
      <c r="AI43" s="180">
        <f>AI8+$H$7+AI39</f>
        <v>1.9998721724799999</v>
      </c>
      <c r="AJ43" s="66">
        <f>AK8+$H$6+AJ39</f>
        <v>6.0624172203540008</v>
      </c>
      <c r="AK43" s="47" t="s">
        <v>13</v>
      </c>
      <c r="AL43" s="67">
        <f>AL8+$H$7+AL39</f>
        <v>1.2457484056000001</v>
      </c>
      <c r="AM43" s="180">
        <f>AN8+$H$6+AM39</f>
        <v>9.259953102811199</v>
      </c>
      <c r="AN43" s="47" t="s">
        <v>13</v>
      </c>
      <c r="AO43" s="180">
        <f>AO8+$H$7+AO39</f>
        <v>2.6375409836799997</v>
      </c>
      <c r="AP43" s="66">
        <f>AQ8+$H$6+AP39</f>
        <v>9.548703401869199</v>
      </c>
      <c r="AQ43" s="47" t="s">
        <v>13</v>
      </c>
      <c r="AR43" s="67">
        <f>AR8+$H$7+AR39</f>
        <v>3.0170297348800004</v>
      </c>
      <c r="AS43" s="180">
        <f>AT8+$H$6+AS39</f>
        <v>9.5727779781480002</v>
      </c>
      <c r="AT43" s="47" t="s">
        <v>13</v>
      </c>
      <c r="AU43" s="180">
        <f>AU8+$H$7+AU39</f>
        <v>3.0669668272000004</v>
      </c>
      <c r="AV43" s="66">
        <f>AW8+$H$6+AV39</f>
        <v>8.7310552842528004</v>
      </c>
      <c r="AW43" s="47" t="s">
        <v>13</v>
      </c>
      <c r="AX43" s="67">
        <f>AX8+$H$7+AX39</f>
        <v>2.8062204659200001</v>
      </c>
      <c r="AY43" s="180">
        <f>AZ8+$H$6+AY39</f>
        <v>8.5146909915299993</v>
      </c>
      <c r="AZ43" s="47" t="s">
        <v>13</v>
      </c>
      <c r="BA43" s="180">
        <f>BA8+$H$7+BA39</f>
        <v>2.8447580920000002</v>
      </c>
      <c r="BB43" s="66">
        <f>BC8+$H$6+BB39</f>
        <v>8.0818108946663987</v>
      </c>
      <c r="BC43" s="47" t="s">
        <v>13</v>
      </c>
      <c r="BD43" s="67">
        <f>BD8+$H$7+BD39</f>
        <v>2.5578978889600004</v>
      </c>
      <c r="BE43" s="180">
        <f>BF8+$H$6+BE39</f>
        <v>8.394454077268799</v>
      </c>
      <c r="BF43" s="47" t="s">
        <v>13</v>
      </c>
      <c r="BG43" s="180">
        <f>BG8+$H$7+BG39</f>
        <v>2.7906043283200002</v>
      </c>
      <c r="BH43" s="66">
        <f>BI8+$H$6+BH39</f>
        <v>9.1160871949523994</v>
      </c>
      <c r="BI43" s="47" t="s">
        <v>13</v>
      </c>
      <c r="BJ43" s="67">
        <f>BJ8+$H$7+BJ39</f>
        <v>3.3850239793600001</v>
      </c>
      <c r="BK43" s="180">
        <f>BL8+$H$6+BK39</f>
        <v>8.7072532470755988</v>
      </c>
      <c r="BL43" s="47" t="s">
        <v>13</v>
      </c>
      <c r="BM43" s="180">
        <f>BM8+$H$7+BM39</f>
        <v>3.24336247984</v>
      </c>
      <c r="BN43" s="66">
        <f>BO8+$H$6+BN39</f>
        <v>8.1539789785907999</v>
      </c>
      <c r="BO43" s="47" t="s">
        <v>13</v>
      </c>
      <c r="BP43" s="67">
        <f>BP8+$H$7+BP39</f>
        <v>2.6582638091200002</v>
      </c>
      <c r="BQ43" s="180">
        <f>BR8+$H$6+BQ39</f>
        <v>7.4327168068260008</v>
      </c>
      <c r="BR43" s="47" t="s">
        <v>13</v>
      </c>
      <c r="BS43" s="180">
        <f>BS8+$H$7+BS39</f>
        <v>2.4334793464000004</v>
      </c>
      <c r="BT43" s="66">
        <f>BU8+$H$6+BT39</f>
        <v>8.7071409895139986</v>
      </c>
      <c r="BU43" s="47" t="s">
        <v>13</v>
      </c>
      <c r="BV43" s="67">
        <f>BV8+$H$7+BV39</f>
        <v>3.0484466296000003</v>
      </c>
      <c r="BW43" s="180">
        <f>BX8+$H$6+BW39</f>
        <v>9.3085339873055997</v>
      </c>
      <c r="BX43" s="47" t="s">
        <v>13</v>
      </c>
      <c r="BY43" s="180">
        <f>BY8+$H$7+BY39</f>
        <v>3.5166292518400004</v>
      </c>
      <c r="BZ43" s="66">
        <f>CA8+$H$6+BZ39</f>
        <v>7.4808933584544004</v>
      </c>
      <c r="CA43" s="47" t="s">
        <v>13</v>
      </c>
      <c r="CB43" s="67">
        <f>CB8+$H$7+CB39</f>
        <v>2.6540652121599999</v>
      </c>
    </row>
    <row r="44" spans="1:80" ht="14.25" customHeight="1">
      <c r="A44" s="218"/>
      <c r="B44" s="68" t="s">
        <v>50</v>
      </c>
      <c r="C44" s="83">
        <v>10.91</v>
      </c>
      <c r="D44" s="84">
        <v>0.16800999999999999</v>
      </c>
      <c r="E44" s="160"/>
      <c r="F44" s="242" t="s">
        <v>19</v>
      </c>
      <c r="G44" s="242"/>
      <c r="H44" s="161"/>
      <c r="I44" s="180">
        <f>J12+$H$10+I40</f>
        <v>9.5115216293411997</v>
      </c>
      <c r="J44" s="34" t="s">
        <v>13</v>
      </c>
      <c r="K44" s="180">
        <f>K12+$H$11+K40</f>
        <v>2.5702175752</v>
      </c>
      <c r="L44" s="179">
        <f>M12+$H$10+L40</f>
        <v>9.4154017990499987</v>
      </c>
      <c r="M44" s="34" t="s">
        <v>13</v>
      </c>
      <c r="N44" s="181">
        <f>N12+$H$11+N40</f>
        <v>2.7111013000000002</v>
      </c>
      <c r="O44" s="180">
        <f>P12+$H$10+O40</f>
        <v>8.5015656003408004</v>
      </c>
      <c r="P44" s="34" t="s">
        <v>13</v>
      </c>
      <c r="Q44" s="180">
        <f>Q12+$H$11+Q40</f>
        <v>2.2553495967999999</v>
      </c>
      <c r="R44" s="179">
        <f>S12+$H$10+R40</f>
        <v>9.3673793898419984</v>
      </c>
      <c r="S44" s="34" t="s">
        <v>13</v>
      </c>
      <c r="T44" s="181">
        <f>T12+$H$11+T40</f>
        <v>2.8545185320000002</v>
      </c>
      <c r="U44" s="180">
        <f>V12+$H$10+U40</f>
        <v>9.4877216610084005</v>
      </c>
      <c r="V44" s="34" t="s">
        <v>13</v>
      </c>
      <c r="W44" s="180">
        <f>W12+$H$11+W40</f>
        <v>3.0794195464000005</v>
      </c>
      <c r="X44" s="179">
        <f>Y12+$H$10+X40</f>
        <v>8.4054004798608002</v>
      </c>
      <c r="Y44" s="34" t="s">
        <v>13</v>
      </c>
      <c r="Z44" s="181">
        <f>Z12+$H$11+Z40</f>
        <v>2.2510555168000002</v>
      </c>
      <c r="AA44" s="180">
        <f>AB12+$H$10+AA40</f>
        <v>9.4876216451747997</v>
      </c>
      <c r="AB44" s="34" t="s">
        <v>13</v>
      </c>
      <c r="AC44" s="180">
        <f>AC12+$H$11+AC40</f>
        <v>2.8848185608000003</v>
      </c>
      <c r="AD44" s="179">
        <f>AE12+$H$10+AD40</f>
        <v>9.5356674071363994</v>
      </c>
      <c r="AE44" s="34" t="s">
        <v>13</v>
      </c>
      <c r="AF44" s="181">
        <f>AF12+$H$11+AF40</f>
        <v>2.7900086343999999</v>
      </c>
      <c r="AG44" s="180">
        <f>AH12+$H$10+AG40</f>
        <v>8.3811365819507984</v>
      </c>
      <c r="AH44" s="34" t="s">
        <v>13</v>
      </c>
      <c r="AI44" s="180">
        <f>AI12+$H$11+AI40</f>
        <v>1.5241926567999999</v>
      </c>
      <c r="AJ44" s="179">
        <f>AK12+$H$10+AJ40</f>
        <v>7.0349022659699996</v>
      </c>
      <c r="AK44" s="34" t="s">
        <v>13</v>
      </c>
      <c r="AL44" s="181">
        <f>AL12+$H$11+AL40</f>
        <v>0.60208761999999993</v>
      </c>
      <c r="AM44" s="180">
        <f>AN12+$H$10+AM40</f>
        <v>9.3669497817359986</v>
      </c>
      <c r="AN44" s="34" t="s">
        <v>13</v>
      </c>
      <c r="AO44" s="180">
        <f>AO12+$H$11+AO40</f>
        <v>1.7153462559999999</v>
      </c>
      <c r="AP44" s="179">
        <f>AQ12+$H$10+AP40</f>
        <v>9.4872275379720001</v>
      </c>
      <c r="AQ44" s="34" t="s">
        <v>13</v>
      </c>
      <c r="AR44" s="181">
        <f>AR12+$H$11+AR40</f>
        <v>1.8905695119999999</v>
      </c>
      <c r="AS44" s="180">
        <f>AT12+$H$10+AS40</f>
        <v>9.4632109669523992</v>
      </c>
      <c r="AT44" s="34" t="s">
        <v>13</v>
      </c>
      <c r="AU44" s="180">
        <f>AU12+$H$11+AU40</f>
        <v>1.9861385703999999</v>
      </c>
      <c r="AV44" s="179">
        <f>AW12+$H$10+AV40</f>
        <v>9.0063313465667996</v>
      </c>
      <c r="AW44" s="34" t="s">
        <v>13</v>
      </c>
      <c r="AX44" s="181">
        <f>AX12+$H$11+AX40</f>
        <v>1.8912633928</v>
      </c>
      <c r="AY44" s="180">
        <f>AZ12+$H$10+AY40</f>
        <v>8.7658622274887996</v>
      </c>
      <c r="AZ44" s="34" t="s">
        <v>13</v>
      </c>
      <c r="BA44" s="180">
        <f>BA12+$H$11+BA40</f>
        <v>1.7590636048000001</v>
      </c>
      <c r="BB44" s="179">
        <f>BC12+$H$10+BB40</f>
        <v>8.4773187452231991</v>
      </c>
      <c r="BC44" s="34" t="s">
        <v>13</v>
      </c>
      <c r="BD44" s="181">
        <f>BD12+$H$11+BD40</f>
        <v>1.6009299471999998</v>
      </c>
      <c r="BE44" s="180">
        <f>BF12+$H$10+BE40</f>
        <v>9.0545071409064004</v>
      </c>
      <c r="BF44" s="34" t="s">
        <v>13</v>
      </c>
      <c r="BG44" s="180">
        <f>BG12+$H$11+BG40</f>
        <v>2.1598350543999998</v>
      </c>
      <c r="BH44" s="179">
        <f>BI12+$H$10+BH40</f>
        <v>9.3671939241599986</v>
      </c>
      <c r="BI44" s="34" t="s">
        <v>13</v>
      </c>
      <c r="BJ44" s="181">
        <f>BJ12+$H$11+BJ40</f>
        <v>2.4416953600000002</v>
      </c>
      <c r="BK44" s="180">
        <f>BL12+$H$10+BK40</f>
        <v>9.2229116271107987</v>
      </c>
      <c r="BL44" s="34" t="s">
        <v>13</v>
      </c>
      <c r="BM44" s="180">
        <f>BM12+$H$11+BM40</f>
        <v>2.4103540167999999</v>
      </c>
      <c r="BN44" s="179">
        <f>BO12+$H$10+BN40</f>
        <v>9.0064634429507997</v>
      </c>
      <c r="BO44" s="34" t="s">
        <v>13</v>
      </c>
      <c r="BP44" s="181">
        <f>BP12+$H$11+BP40</f>
        <v>2.2786986568000001</v>
      </c>
      <c r="BQ44" s="180">
        <f>BR12+$H$10+BQ40</f>
        <v>8.5014795018048002</v>
      </c>
      <c r="BR44" s="34" t="s">
        <v>13</v>
      </c>
      <c r="BS44" s="180">
        <f>BS12+$H$11+BS40</f>
        <v>2.0131105408000001</v>
      </c>
      <c r="BT44" s="179">
        <f>BU12+$H$10+BT40</f>
        <v>9.4393417069896</v>
      </c>
      <c r="BU44" s="34" t="s">
        <v>13</v>
      </c>
      <c r="BV44" s="181">
        <f>BV12+$H$11+BV40</f>
        <v>2.4695385616000003</v>
      </c>
      <c r="BW44" s="180">
        <f>BX12+$H$10+BW40</f>
        <v>9.5836408109448001</v>
      </c>
      <c r="BX44" s="34" t="s">
        <v>13</v>
      </c>
      <c r="BY44" s="180">
        <f>BY12+$H$11+BY40</f>
        <v>2.5253169808000004</v>
      </c>
      <c r="BZ44" s="179">
        <f>CA12+$H$10+BZ40</f>
        <v>6.9628517273087995</v>
      </c>
      <c r="CA44" s="34" t="s">
        <v>13</v>
      </c>
      <c r="CB44" s="181">
        <f>CB12+$H$11+CB40</f>
        <v>1.0807733248</v>
      </c>
    </row>
    <row r="45" spans="1:80" ht="14.25" customHeight="1" thickBot="1">
      <c r="A45" s="218"/>
      <c r="B45" s="82" t="s">
        <v>51</v>
      </c>
      <c r="C45" s="85">
        <v>10.65</v>
      </c>
      <c r="D45" s="86">
        <v>0.16381000000000001</v>
      </c>
      <c r="E45" s="160"/>
      <c r="F45" s="244" t="s">
        <v>20</v>
      </c>
      <c r="G45" s="244"/>
      <c r="H45" s="161"/>
      <c r="I45" s="155"/>
      <c r="J45" s="34" t="s">
        <v>13</v>
      </c>
      <c r="K45" s="155"/>
      <c r="L45" s="166"/>
      <c r="M45" s="34" t="s">
        <v>13</v>
      </c>
      <c r="N45" s="156"/>
      <c r="O45" s="155"/>
      <c r="P45" s="34" t="s">
        <v>13</v>
      </c>
      <c r="Q45" s="155"/>
      <c r="R45" s="166"/>
      <c r="S45" s="34" t="s">
        <v>13</v>
      </c>
      <c r="T45" s="156"/>
      <c r="U45" s="155"/>
      <c r="V45" s="34" t="s">
        <v>13</v>
      </c>
      <c r="W45" s="155"/>
      <c r="X45" s="166"/>
      <c r="Y45" s="34" t="s">
        <v>13</v>
      </c>
      <c r="Z45" s="156"/>
      <c r="AA45" s="155"/>
      <c r="AB45" s="34" t="s">
        <v>13</v>
      </c>
      <c r="AC45" s="155"/>
      <c r="AD45" s="166"/>
      <c r="AE45" s="34" t="s">
        <v>13</v>
      </c>
      <c r="AF45" s="156"/>
      <c r="AG45" s="155"/>
      <c r="AH45" s="34" t="s">
        <v>13</v>
      </c>
      <c r="AI45" s="155"/>
      <c r="AJ45" s="166"/>
      <c r="AK45" s="34" t="s">
        <v>13</v>
      </c>
      <c r="AL45" s="156"/>
      <c r="AM45" s="155"/>
      <c r="AN45" s="34" t="s">
        <v>13</v>
      </c>
      <c r="AO45" s="155"/>
      <c r="AP45" s="166"/>
      <c r="AQ45" s="34" t="s">
        <v>13</v>
      </c>
      <c r="AR45" s="156"/>
      <c r="AS45" s="155"/>
      <c r="AT45" s="34" t="s">
        <v>13</v>
      </c>
      <c r="AU45" s="155"/>
      <c r="AV45" s="166"/>
      <c r="AW45" s="34" t="s">
        <v>13</v>
      </c>
      <c r="AX45" s="156"/>
      <c r="AY45" s="155"/>
      <c r="AZ45" s="34" t="s">
        <v>13</v>
      </c>
      <c r="BA45" s="155"/>
      <c r="BB45" s="166"/>
      <c r="BC45" s="34" t="s">
        <v>13</v>
      </c>
      <c r="BD45" s="156"/>
      <c r="BE45" s="155"/>
      <c r="BF45" s="34" t="s">
        <v>13</v>
      </c>
      <c r="BG45" s="155"/>
      <c r="BH45" s="166"/>
      <c r="BI45" s="34" t="s">
        <v>13</v>
      </c>
      <c r="BJ45" s="156"/>
      <c r="BK45" s="155"/>
      <c r="BL45" s="34" t="s">
        <v>13</v>
      </c>
      <c r="BM45" s="155"/>
      <c r="BN45" s="166"/>
      <c r="BO45" s="34" t="s">
        <v>13</v>
      </c>
      <c r="BP45" s="156"/>
      <c r="BQ45" s="155"/>
      <c r="BR45" s="34" t="s">
        <v>13</v>
      </c>
      <c r="BS45" s="155"/>
      <c r="BT45" s="166"/>
      <c r="BU45" s="34" t="s">
        <v>13</v>
      </c>
      <c r="BV45" s="156"/>
      <c r="BW45" s="155"/>
      <c r="BX45" s="34" t="s">
        <v>13</v>
      </c>
      <c r="BY45" s="155"/>
      <c r="BZ45" s="166"/>
      <c r="CA45" s="34" t="s">
        <v>13</v>
      </c>
      <c r="CB45" s="156"/>
    </row>
    <row r="46" spans="1:80" ht="14.25" customHeight="1" thickBot="1">
      <c r="A46" s="218"/>
      <c r="B46" s="150"/>
      <c r="C46" s="157"/>
      <c r="D46" s="172"/>
      <c r="E46" s="164"/>
      <c r="F46" s="243" t="s">
        <v>21</v>
      </c>
      <c r="G46" s="243"/>
      <c r="H46" s="165"/>
      <c r="I46" s="173"/>
      <c r="J46" s="46" t="s">
        <v>13</v>
      </c>
      <c r="K46" s="173"/>
      <c r="L46" s="151"/>
      <c r="M46" s="46" t="s">
        <v>13</v>
      </c>
      <c r="N46" s="174"/>
      <c r="O46" s="173"/>
      <c r="P46" s="46" t="s">
        <v>13</v>
      </c>
      <c r="Q46" s="173"/>
      <c r="R46" s="151"/>
      <c r="S46" s="46" t="s">
        <v>13</v>
      </c>
      <c r="T46" s="174"/>
      <c r="U46" s="173"/>
      <c r="V46" s="46" t="s">
        <v>13</v>
      </c>
      <c r="W46" s="173"/>
      <c r="X46" s="151"/>
      <c r="Y46" s="46" t="s">
        <v>13</v>
      </c>
      <c r="Z46" s="174"/>
      <c r="AA46" s="173"/>
      <c r="AB46" s="46" t="s">
        <v>13</v>
      </c>
      <c r="AC46" s="173"/>
      <c r="AD46" s="151"/>
      <c r="AE46" s="46" t="s">
        <v>13</v>
      </c>
      <c r="AF46" s="174"/>
      <c r="AG46" s="173"/>
      <c r="AH46" s="46" t="s">
        <v>13</v>
      </c>
      <c r="AI46" s="173"/>
      <c r="AJ46" s="151"/>
      <c r="AK46" s="46" t="s">
        <v>13</v>
      </c>
      <c r="AL46" s="174"/>
      <c r="AM46" s="173"/>
      <c r="AN46" s="46" t="s">
        <v>13</v>
      </c>
      <c r="AO46" s="173"/>
      <c r="AP46" s="151"/>
      <c r="AQ46" s="46" t="s">
        <v>13</v>
      </c>
      <c r="AR46" s="174"/>
      <c r="AS46" s="173"/>
      <c r="AT46" s="46" t="s">
        <v>13</v>
      </c>
      <c r="AU46" s="173"/>
      <c r="AV46" s="151"/>
      <c r="AW46" s="46" t="s">
        <v>13</v>
      </c>
      <c r="AX46" s="174"/>
      <c r="AY46" s="173"/>
      <c r="AZ46" s="46" t="s">
        <v>13</v>
      </c>
      <c r="BA46" s="173"/>
      <c r="BB46" s="151"/>
      <c r="BC46" s="46" t="s">
        <v>13</v>
      </c>
      <c r="BD46" s="174"/>
      <c r="BE46" s="173"/>
      <c r="BF46" s="46" t="s">
        <v>13</v>
      </c>
      <c r="BG46" s="173"/>
      <c r="BH46" s="151"/>
      <c r="BI46" s="46" t="s">
        <v>13</v>
      </c>
      <c r="BJ46" s="174"/>
      <c r="BK46" s="173"/>
      <c r="BL46" s="46" t="s">
        <v>13</v>
      </c>
      <c r="BM46" s="173"/>
      <c r="BN46" s="151"/>
      <c r="BO46" s="46" t="s">
        <v>13</v>
      </c>
      <c r="BP46" s="174"/>
      <c r="BQ46" s="173"/>
      <c r="BR46" s="46" t="s">
        <v>13</v>
      </c>
      <c r="BS46" s="173"/>
      <c r="BT46" s="151"/>
      <c r="BU46" s="46" t="s">
        <v>13</v>
      </c>
      <c r="BV46" s="174"/>
      <c r="BW46" s="173"/>
      <c r="BX46" s="46" t="s">
        <v>13</v>
      </c>
      <c r="BY46" s="173"/>
      <c r="BZ46" s="151"/>
      <c r="CA46" s="46" t="s">
        <v>13</v>
      </c>
      <c r="CB46" s="174"/>
    </row>
    <row r="47" spans="1:80" ht="14.25" customHeight="1" thickBot="1">
      <c r="A47" s="218"/>
      <c r="B47" s="93"/>
      <c r="C47" s="94"/>
      <c r="D47" s="95"/>
      <c r="E47" s="264" t="s">
        <v>17</v>
      </c>
      <c r="F47" s="265"/>
      <c r="G47" s="265"/>
      <c r="H47" s="266"/>
      <c r="I47" s="62">
        <f>SUM(I43:I44)</f>
        <v>18.651828258794399</v>
      </c>
      <c r="J47" s="53" t="s">
        <v>13</v>
      </c>
      <c r="K47" s="63">
        <f>SUM(K43:K44)</f>
        <v>6.2249412876800001</v>
      </c>
      <c r="L47" s="62">
        <f>SUM(L43:L44)</f>
        <v>18.772332074902799</v>
      </c>
      <c r="M47" s="53" t="s">
        <v>13</v>
      </c>
      <c r="N47" s="63">
        <f>SUM(N43:N44)</f>
        <v>6.6700240059200002</v>
      </c>
      <c r="O47" s="62">
        <f>SUM(O43:O44)</f>
        <v>16.511786210913598</v>
      </c>
      <c r="P47" s="53" t="s">
        <v>13</v>
      </c>
      <c r="Q47" s="63">
        <f>SUM(Q43:Q44)</f>
        <v>5.7598897107199996</v>
      </c>
      <c r="R47" s="62">
        <f>SUM(R43:R44)</f>
        <v>18.219194469077998</v>
      </c>
      <c r="S47" s="53" t="s">
        <v>13</v>
      </c>
      <c r="T47" s="63">
        <f>SUM(T43:T44)</f>
        <v>6.5684744023999997</v>
      </c>
      <c r="U47" s="62">
        <f>SUM(U43:U44)</f>
        <v>18.5560974232164</v>
      </c>
      <c r="V47" s="53" t="s">
        <v>13</v>
      </c>
      <c r="W47" s="63">
        <f>SUM(W43:W44)</f>
        <v>7.0239389576000004</v>
      </c>
      <c r="X47" s="62">
        <f>SUM(X43:X44)</f>
        <v>16.199140669198801</v>
      </c>
      <c r="Y47" s="53" t="s">
        <v>13</v>
      </c>
      <c r="Z47" s="63">
        <f>SUM(Z43:Z44)</f>
        <v>5.5511168600000005</v>
      </c>
      <c r="AA47" s="62">
        <f>SUM(AA43:AA44)</f>
        <v>18.868616880413999</v>
      </c>
      <c r="AB47" s="53" t="s">
        <v>13</v>
      </c>
      <c r="AC47" s="63">
        <f>SUM(AC43:AC44)</f>
        <v>6.8694285636800005</v>
      </c>
      <c r="AD47" s="62">
        <f>SUM(AD43:AD44)</f>
        <v>18.700053088654798</v>
      </c>
      <c r="AE47" s="53" t="s">
        <v>13</v>
      </c>
      <c r="AF47" s="63">
        <f>SUM(AF43:AF44)</f>
        <v>6.4947856961599992</v>
      </c>
      <c r="AG47" s="62">
        <f>SUM(AG43:AG44)</f>
        <v>15.885791514053999</v>
      </c>
      <c r="AH47" s="53" t="s">
        <v>13</v>
      </c>
      <c r="AI47" s="63">
        <f>SUM(AI43:AI44)</f>
        <v>3.5240648292799999</v>
      </c>
      <c r="AJ47" s="62">
        <f>SUM(AJ43:AJ44)</f>
        <v>13.097319486324</v>
      </c>
      <c r="AK47" s="53" t="s">
        <v>13</v>
      </c>
      <c r="AL47" s="63">
        <f>SUM(AL43:AL44)</f>
        <v>1.8478360255999999</v>
      </c>
      <c r="AM47" s="62">
        <f>SUM(AM43:AM44)</f>
        <v>18.626902884547199</v>
      </c>
      <c r="AN47" s="53" t="s">
        <v>13</v>
      </c>
      <c r="AO47" s="63">
        <f>SUM(AO43:AO44)</f>
        <v>4.3528872396799994</v>
      </c>
      <c r="AP47" s="62">
        <f>SUM(AP43:AP44)</f>
        <v>19.035930939841201</v>
      </c>
      <c r="AQ47" s="53" t="s">
        <v>13</v>
      </c>
      <c r="AR47" s="63">
        <f>SUM(AR43:AR44)</f>
        <v>4.9075992468800003</v>
      </c>
      <c r="AS47" s="62">
        <f>SUM(AS43:AS44)</f>
        <v>19.035988945100399</v>
      </c>
      <c r="AT47" s="53" t="s">
        <v>13</v>
      </c>
      <c r="AU47" s="63">
        <f>SUM(AU43:AU44)</f>
        <v>5.0531053976000004</v>
      </c>
      <c r="AV47" s="62">
        <f>SUM(AV43:AV44)</f>
        <v>17.7373866308196</v>
      </c>
      <c r="AW47" s="53" t="s">
        <v>13</v>
      </c>
      <c r="AX47" s="63">
        <f>SUM(AX43:AX44)</f>
        <v>4.6974838587200001</v>
      </c>
      <c r="AY47" s="62">
        <f>SUM(AY43:AY44)</f>
        <v>17.280553219018799</v>
      </c>
      <c r="AZ47" s="53" t="s">
        <v>13</v>
      </c>
      <c r="BA47" s="63">
        <f>SUM(BA43:BA44)</f>
        <v>4.6038216968000008</v>
      </c>
      <c r="BB47" s="62">
        <f>SUM(BB43:BB44)</f>
        <v>16.559129639889598</v>
      </c>
      <c r="BC47" s="53" t="s">
        <v>13</v>
      </c>
      <c r="BD47" s="63">
        <f>SUM(BD43:BD44)</f>
        <v>4.1588278361600004</v>
      </c>
      <c r="BE47" s="62">
        <f>SUM(BE43:BE44)</f>
        <v>17.448961218175199</v>
      </c>
      <c r="BF47" s="53" t="s">
        <v>13</v>
      </c>
      <c r="BG47" s="63">
        <f>SUM(BG43:BG44)</f>
        <v>4.9504393827199999</v>
      </c>
      <c r="BH47" s="62">
        <f>SUM(BH43:BH44)</f>
        <v>18.483281119112398</v>
      </c>
      <c r="BI47" s="53" t="s">
        <v>13</v>
      </c>
      <c r="BJ47" s="63">
        <f>SUM(BJ43:BJ44)</f>
        <v>5.8267193393600003</v>
      </c>
      <c r="BK47" s="62">
        <f>SUM(BK43:BK44)</f>
        <v>17.930164874186396</v>
      </c>
      <c r="BL47" s="53" t="s">
        <v>13</v>
      </c>
      <c r="BM47" s="63">
        <f>SUM(BM43:BM44)</f>
        <v>5.6537164966399995</v>
      </c>
      <c r="BN47" s="62">
        <f>SUM(BN43:BN44)</f>
        <v>17.1604424215416</v>
      </c>
      <c r="BO47" s="53" t="s">
        <v>13</v>
      </c>
      <c r="BP47" s="63">
        <f>SUM(BP43:BP44)</f>
        <v>4.9369624659200007</v>
      </c>
      <c r="BQ47" s="62">
        <f>SUM(BQ43:BQ44)</f>
        <v>15.934196308630801</v>
      </c>
      <c r="BR47" s="53" t="s">
        <v>13</v>
      </c>
      <c r="BS47" s="63">
        <f>SUM(BS43:BS44)</f>
        <v>4.4465898872</v>
      </c>
      <c r="BT47" s="62">
        <f>SUM(BT43:BT44)</f>
        <v>18.146482696503597</v>
      </c>
      <c r="BU47" s="53" t="s">
        <v>13</v>
      </c>
      <c r="BV47" s="63">
        <f>SUM(BV43:BV44)</f>
        <v>5.5179851912000011</v>
      </c>
      <c r="BW47" s="62">
        <f>SUM(BW43:BW44)</f>
        <v>18.892174798250402</v>
      </c>
      <c r="BX47" s="53" t="s">
        <v>13</v>
      </c>
      <c r="BY47" s="63">
        <f>SUM(BY43:BY44)</f>
        <v>6.0419462326400009</v>
      </c>
      <c r="BZ47" s="62">
        <f>SUM(BZ43:BZ44)</f>
        <v>14.443745085763201</v>
      </c>
      <c r="CA47" s="53" t="s">
        <v>13</v>
      </c>
      <c r="CB47" s="63">
        <f>SUM(CB43:CB44)</f>
        <v>3.7348385369599999</v>
      </c>
    </row>
    <row r="48" spans="1:80" ht="14.25" customHeight="1" thickBot="1">
      <c r="A48" s="218"/>
      <c r="B48" s="54"/>
      <c r="C48" s="55"/>
      <c r="D48" s="56"/>
      <c r="E48" s="208" t="s">
        <v>10</v>
      </c>
      <c r="F48" s="208"/>
      <c r="G48" s="208"/>
      <c r="H48" s="209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8"/>
      <c r="T48" s="198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8"/>
      <c r="AF48" s="198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8"/>
      <c r="AR48" s="198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8"/>
      <c r="BD48" s="198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8"/>
      <c r="BP48" s="198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8"/>
      <c r="CB48" s="198"/>
    </row>
    <row r="49" spans="1:20" ht="14.25" customHeight="1" thickBot="1">
      <c r="A49" s="219"/>
      <c r="B49" s="270" t="s">
        <v>32</v>
      </c>
      <c r="C49" s="271"/>
      <c r="D49" s="271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3"/>
    </row>
    <row r="50" spans="1:20" ht="14.25" customHeight="1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</row>
    <row r="51" spans="1:20" ht="14.25" customHeight="1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</row>
    <row r="52" spans="1:20" ht="14.25" customHeight="1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</row>
    <row r="56" spans="1:20">
      <c r="A56" t="s">
        <v>100</v>
      </c>
    </row>
  </sheetData>
  <mergeCells count="270">
    <mergeCell ref="U36:W36"/>
    <mergeCell ref="X36:Z36"/>
    <mergeCell ref="AA36:AC36"/>
    <mergeCell ref="AD36:AF36"/>
    <mergeCell ref="AA35:AC35"/>
    <mergeCell ref="AD35:AF35"/>
    <mergeCell ref="U35:W35"/>
    <mergeCell ref="X35:Z35"/>
    <mergeCell ref="AM35:AO35"/>
    <mergeCell ref="AP35:AR35"/>
    <mergeCell ref="AG36:AI36"/>
    <mergeCell ref="AJ36:AL36"/>
    <mergeCell ref="AM36:AO36"/>
    <mergeCell ref="AP36:AR36"/>
    <mergeCell ref="AG35:AI35"/>
    <mergeCell ref="AJ35:AL35"/>
    <mergeCell ref="BE35:BG35"/>
    <mergeCell ref="BH35:BJ35"/>
    <mergeCell ref="BE48:BG48"/>
    <mergeCell ref="BH48:BJ48"/>
    <mergeCell ref="BK48:BM48"/>
    <mergeCell ref="BN48:BP48"/>
    <mergeCell ref="BE37:BG37"/>
    <mergeCell ref="BH37:BJ37"/>
    <mergeCell ref="BK37:BM37"/>
    <mergeCell ref="BN37:BP37"/>
    <mergeCell ref="BE36:BG36"/>
    <mergeCell ref="BH36:BJ36"/>
    <mergeCell ref="BK36:BM36"/>
    <mergeCell ref="BT48:BV48"/>
    <mergeCell ref="BW48:BY48"/>
    <mergeCell ref="BN36:BP36"/>
    <mergeCell ref="BE38:BG38"/>
    <mergeCell ref="BH38:BJ38"/>
    <mergeCell ref="BK38:BM38"/>
    <mergeCell ref="BN38:BP38"/>
    <mergeCell ref="BQ38:BS38"/>
    <mergeCell ref="BT38:BV38"/>
    <mergeCell ref="BW38:BY38"/>
    <mergeCell ref="BZ38:CB38"/>
    <mergeCell ref="BQ48:BS48"/>
    <mergeCell ref="BK35:BM35"/>
    <mergeCell ref="BN35:BP35"/>
    <mergeCell ref="BW36:BY36"/>
    <mergeCell ref="BZ36:CB36"/>
    <mergeCell ref="BT36:BV36"/>
    <mergeCell ref="BQ35:BS35"/>
    <mergeCell ref="BQ36:BS36"/>
    <mergeCell ref="BZ48:CB48"/>
    <mergeCell ref="BQ37:BS37"/>
    <mergeCell ref="BT37:BV37"/>
    <mergeCell ref="BW37:BY37"/>
    <mergeCell ref="BZ37:CB37"/>
    <mergeCell ref="BT34:BV34"/>
    <mergeCell ref="BW34:BY34"/>
    <mergeCell ref="BZ34:CB34"/>
    <mergeCell ref="BQ34:BS34"/>
    <mergeCell ref="BZ35:CB35"/>
    <mergeCell ref="BT35:BV35"/>
    <mergeCell ref="BW35:BY35"/>
    <mergeCell ref="BW3:BY3"/>
    <mergeCell ref="BZ3:CB3"/>
    <mergeCell ref="BQ3:BS3"/>
    <mergeCell ref="BT3:BV3"/>
    <mergeCell ref="BQ13:BS13"/>
    <mergeCell ref="BT13:BV13"/>
    <mergeCell ref="BW13:BY13"/>
    <mergeCell ref="BZ13:CB13"/>
    <mergeCell ref="BQ17:BS17"/>
    <mergeCell ref="BT17:BV17"/>
    <mergeCell ref="BW17:BY17"/>
    <mergeCell ref="BZ17:CB17"/>
    <mergeCell ref="BE34:BG34"/>
    <mergeCell ref="BH34:BJ34"/>
    <mergeCell ref="BK34:BM34"/>
    <mergeCell ref="BN34:BP34"/>
    <mergeCell ref="BK13:BM13"/>
    <mergeCell ref="BN13:BP13"/>
    <mergeCell ref="BE17:BG17"/>
    <mergeCell ref="BH17:BJ17"/>
    <mergeCell ref="BK17:BM17"/>
    <mergeCell ref="BN17:BP17"/>
    <mergeCell ref="AS34:AU34"/>
    <mergeCell ref="AV34:AX34"/>
    <mergeCell ref="AY34:BA34"/>
    <mergeCell ref="BB34:BD34"/>
    <mergeCell ref="AS35:AU35"/>
    <mergeCell ref="AV35:AX35"/>
    <mergeCell ref="AS37:AU37"/>
    <mergeCell ref="AV37:AX37"/>
    <mergeCell ref="AY37:BA37"/>
    <mergeCell ref="BB37:BD37"/>
    <mergeCell ref="AS38:AU38"/>
    <mergeCell ref="AV38:AX38"/>
    <mergeCell ref="AY38:BA38"/>
    <mergeCell ref="BB38:BD38"/>
    <mergeCell ref="BK3:BM3"/>
    <mergeCell ref="BN3:BP3"/>
    <mergeCell ref="AS48:AU48"/>
    <mergeCell ref="AV48:AX48"/>
    <mergeCell ref="AY48:BA48"/>
    <mergeCell ref="BB48:BD48"/>
    <mergeCell ref="BE3:BG3"/>
    <mergeCell ref="BH3:BJ3"/>
    <mergeCell ref="BE13:BG13"/>
    <mergeCell ref="BH13:BJ13"/>
    <mergeCell ref="AY13:BA13"/>
    <mergeCell ref="BB13:BD13"/>
    <mergeCell ref="AS17:AU17"/>
    <mergeCell ref="AV17:AX17"/>
    <mergeCell ref="AY17:BA17"/>
    <mergeCell ref="BB17:BD17"/>
    <mergeCell ref="AY35:BA35"/>
    <mergeCell ref="BB35:BD35"/>
    <mergeCell ref="AV36:AX36"/>
    <mergeCell ref="AY36:BA36"/>
    <mergeCell ref="BB36:BD36"/>
    <mergeCell ref="AS36:AU36"/>
    <mergeCell ref="AG34:AI34"/>
    <mergeCell ref="AJ34:AL34"/>
    <mergeCell ref="AM34:AO34"/>
    <mergeCell ref="AP34:AR34"/>
    <mergeCell ref="AM13:AO13"/>
    <mergeCell ref="AP13:AR13"/>
    <mergeCell ref="AG37:AI37"/>
    <mergeCell ref="AJ37:AL37"/>
    <mergeCell ref="AM37:AO37"/>
    <mergeCell ref="AP37:AR37"/>
    <mergeCell ref="AG38:AI38"/>
    <mergeCell ref="AJ38:AL38"/>
    <mergeCell ref="AM38:AO38"/>
    <mergeCell ref="AP38:AR38"/>
    <mergeCell ref="AY3:BA3"/>
    <mergeCell ref="BB3:BD3"/>
    <mergeCell ref="AG48:AI48"/>
    <mergeCell ref="AJ48:AL48"/>
    <mergeCell ref="AM48:AO48"/>
    <mergeCell ref="AP48:AR48"/>
    <mergeCell ref="AS3:AU3"/>
    <mergeCell ref="AV3:AX3"/>
    <mergeCell ref="AS13:AU13"/>
    <mergeCell ref="AV13:AX13"/>
    <mergeCell ref="AA37:AC37"/>
    <mergeCell ref="AD37:AF37"/>
    <mergeCell ref="U38:W38"/>
    <mergeCell ref="X38:Z38"/>
    <mergeCell ref="AA38:AC38"/>
    <mergeCell ref="AD38:AF38"/>
    <mergeCell ref="U48:W48"/>
    <mergeCell ref="X48:Z48"/>
    <mergeCell ref="AA48:AC48"/>
    <mergeCell ref="AD48:AF48"/>
    <mergeCell ref="AG3:AI3"/>
    <mergeCell ref="AJ3:AL3"/>
    <mergeCell ref="AG13:AI13"/>
    <mergeCell ref="AJ13:AL13"/>
    <mergeCell ref="U37:W37"/>
    <mergeCell ref="X37:Z37"/>
    <mergeCell ref="AG17:AI17"/>
    <mergeCell ref="AJ17:AL17"/>
    <mergeCell ref="AM17:AO17"/>
    <mergeCell ref="AP17:AR17"/>
    <mergeCell ref="AM3:AO3"/>
    <mergeCell ref="AP3:AR3"/>
    <mergeCell ref="I3:K3"/>
    <mergeCell ref="L3:N3"/>
    <mergeCell ref="O3:Q3"/>
    <mergeCell ref="R3:T3"/>
    <mergeCell ref="AA17:AC17"/>
    <mergeCell ref="AD17:AF17"/>
    <mergeCell ref="U3:W3"/>
    <mergeCell ref="X3:Z3"/>
    <mergeCell ref="AA3:AC3"/>
    <mergeCell ref="X17:Z17"/>
    <mergeCell ref="X13:Z13"/>
    <mergeCell ref="AA13:AC13"/>
    <mergeCell ref="AD13:AF13"/>
    <mergeCell ref="U17:W17"/>
    <mergeCell ref="I13:K13"/>
    <mergeCell ref="I34:K34"/>
    <mergeCell ref="U34:W34"/>
    <mergeCell ref="E6:F6"/>
    <mergeCell ref="E7:F7"/>
    <mergeCell ref="B3:D5"/>
    <mergeCell ref="B6:B20"/>
    <mergeCell ref="C18:C20"/>
    <mergeCell ref="G3:H5"/>
    <mergeCell ref="E3:F5"/>
    <mergeCell ref="C25:D25"/>
    <mergeCell ref="E33:H33"/>
    <mergeCell ref="C29:D29"/>
    <mergeCell ref="G21:H21"/>
    <mergeCell ref="C24:D24"/>
    <mergeCell ref="C28:D28"/>
    <mergeCell ref="B30:D30"/>
    <mergeCell ref="B31:D31"/>
    <mergeCell ref="E17:H17"/>
    <mergeCell ref="E11:F11"/>
    <mergeCell ref="E12:F12"/>
    <mergeCell ref="C26:D26"/>
    <mergeCell ref="E14:F14"/>
    <mergeCell ref="E16:F16"/>
    <mergeCell ref="E15:F15"/>
    <mergeCell ref="E13:H13"/>
    <mergeCell ref="AD3:AF3"/>
    <mergeCell ref="R13:T13"/>
    <mergeCell ref="R17:T17"/>
    <mergeCell ref="L13:N13"/>
    <mergeCell ref="O13:Q13"/>
    <mergeCell ref="O38:Q38"/>
    <mergeCell ref="X34:Z34"/>
    <mergeCell ref="AA34:AC34"/>
    <mergeCell ref="AD34:AF34"/>
    <mergeCell ref="U13:W13"/>
    <mergeCell ref="O48:Q48"/>
    <mergeCell ref="L34:N34"/>
    <mergeCell ref="L38:N38"/>
    <mergeCell ref="O37:Q37"/>
    <mergeCell ref="R48:T48"/>
    <mergeCell ref="R34:T34"/>
    <mergeCell ref="L37:N37"/>
    <mergeCell ref="R36:T36"/>
    <mergeCell ref="O36:Q36"/>
    <mergeCell ref="O35:Q35"/>
    <mergeCell ref="I38:K38"/>
    <mergeCell ref="E47:H47"/>
    <mergeCell ref="E39:H39"/>
    <mergeCell ref="E40:H40"/>
    <mergeCell ref="I48:K48"/>
    <mergeCell ref="L48:N48"/>
    <mergeCell ref="B49:T49"/>
    <mergeCell ref="E30:H30"/>
    <mergeCell ref="E31:H31"/>
    <mergeCell ref="E32:H32"/>
    <mergeCell ref="B32:C34"/>
    <mergeCell ref="E34:H34"/>
    <mergeCell ref="F44:G44"/>
    <mergeCell ref="F45:G45"/>
    <mergeCell ref="F46:G46"/>
    <mergeCell ref="E48:H48"/>
    <mergeCell ref="B39:D42"/>
    <mergeCell ref="E35:H35"/>
    <mergeCell ref="R38:T38"/>
    <mergeCell ref="F43:G43"/>
    <mergeCell ref="E38:H38"/>
    <mergeCell ref="B35:D38"/>
    <mergeCell ref="E41:H41"/>
    <mergeCell ref="E42:H42"/>
    <mergeCell ref="E36:H36"/>
    <mergeCell ref="E37:H37"/>
    <mergeCell ref="C27:D27"/>
    <mergeCell ref="R37:T37"/>
    <mergeCell ref="R35:T35"/>
    <mergeCell ref="L35:N35"/>
    <mergeCell ref="L36:N36"/>
    <mergeCell ref="A1:T2"/>
    <mergeCell ref="A3:A49"/>
    <mergeCell ref="B21:B29"/>
    <mergeCell ref="C21:D22"/>
    <mergeCell ref="C23:D23"/>
    <mergeCell ref="L17:N17"/>
    <mergeCell ref="O17:Q17"/>
    <mergeCell ref="O34:Q34"/>
    <mergeCell ref="I37:K37"/>
    <mergeCell ref="E8:F8"/>
    <mergeCell ref="E9:H9"/>
    <mergeCell ref="E10:F10"/>
    <mergeCell ref="I17:K17"/>
    <mergeCell ref="I35:K35"/>
    <mergeCell ref="I36:K36"/>
  </mergeCells>
  <pageMargins left="0.39370078740157483" right="0.19685039370078741" top="0.39370078740157483" bottom="0.19685039370078741" header="0.51181102362204722" footer="0.51181102362204722"/>
  <pageSetup paperSize="9" scale="61" orientation="portrait" r:id="rId1"/>
  <headerFooter alignWithMargins="0"/>
  <colBreaks count="2" manualBreakCount="2">
    <brk id="26" max="73" man="1"/>
    <brk id="53" max="73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B72"/>
  <sheetViews>
    <sheetView view="pageBreakPreview" zoomScaleNormal="100" zoomScaleSheetLayoutView="100" workbookViewId="0">
      <selection activeCell="G30" sqref="G30"/>
    </sheetView>
  </sheetViews>
  <sheetFormatPr defaultRowHeight="15.75"/>
  <cols>
    <col min="1" max="1" width="4.375" customWidth="1"/>
    <col min="2" max="2" width="3.875" customWidth="1"/>
    <col min="3" max="3" width="6.5" customWidth="1"/>
    <col min="4" max="4" width="10.5" customWidth="1"/>
    <col min="5" max="7" width="5.125" customWidth="1"/>
    <col min="8" max="8" width="7.5" customWidth="1"/>
    <col min="9" max="13" width="5.5" customWidth="1"/>
    <col min="14" max="14" width="6.625" customWidth="1"/>
    <col min="15" max="25" width="5.5" customWidth="1"/>
    <col min="26" max="26" width="6.625" customWidth="1"/>
    <col min="27" max="37" width="5.5" customWidth="1"/>
    <col min="38" max="38" width="6.625" customWidth="1"/>
    <col min="39" max="49" width="5.5" customWidth="1"/>
    <col min="50" max="50" width="6.625" customWidth="1"/>
    <col min="51" max="61" width="5.5" customWidth="1"/>
    <col min="62" max="62" width="6.625" customWidth="1"/>
    <col min="63" max="73" width="5.5" customWidth="1"/>
    <col min="74" max="74" width="6.625" customWidth="1"/>
    <col min="75" max="80" width="5.5" customWidth="1"/>
  </cols>
  <sheetData>
    <row r="1" spans="1:80" ht="14.25" customHeight="1">
      <c r="A1" s="375" t="s">
        <v>132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</row>
    <row r="2" spans="1:80" ht="14.25" customHeight="1" thickBot="1">
      <c r="A2" s="374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</row>
    <row r="3" spans="1:80" ht="14.25" customHeight="1" thickBot="1">
      <c r="A3" s="216" t="s">
        <v>8</v>
      </c>
      <c r="B3" s="220"/>
      <c r="C3" s="227"/>
      <c r="D3" s="221"/>
      <c r="E3" s="220" t="s">
        <v>0</v>
      </c>
      <c r="F3" s="221"/>
      <c r="G3" s="227" t="s">
        <v>14</v>
      </c>
      <c r="H3" s="221"/>
      <c r="I3" s="210" t="s">
        <v>60</v>
      </c>
      <c r="J3" s="211"/>
      <c r="K3" s="212"/>
      <c r="L3" s="210" t="s">
        <v>61</v>
      </c>
      <c r="M3" s="211"/>
      <c r="N3" s="212"/>
      <c r="O3" s="210" t="s">
        <v>62</v>
      </c>
      <c r="P3" s="211"/>
      <c r="Q3" s="212"/>
      <c r="R3" s="210" t="s">
        <v>46</v>
      </c>
      <c r="S3" s="211"/>
      <c r="T3" s="212"/>
      <c r="U3" s="210" t="s">
        <v>63</v>
      </c>
      <c r="V3" s="211"/>
      <c r="W3" s="212"/>
      <c r="X3" s="210" t="s">
        <v>64</v>
      </c>
      <c r="Y3" s="211"/>
      <c r="Z3" s="212"/>
      <c r="AA3" s="210" t="s">
        <v>65</v>
      </c>
      <c r="AB3" s="211"/>
      <c r="AC3" s="212"/>
      <c r="AD3" s="210" t="s">
        <v>66</v>
      </c>
      <c r="AE3" s="211"/>
      <c r="AF3" s="212"/>
      <c r="AG3" s="210" t="s">
        <v>67</v>
      </c>
      <c r="AH3" s="211"/>
      <c r="AI3" s="212"/>
      <c r="AJ3" s="210" t="s">
        <v>47</v>
      </c>
      <c r="AK3" s="211"/>
      <c r="AL3" s="212"/>
      <c r="AM3" s="210" t="s">
        <v>68</v>
      </c>
      <c r="AN3" s="211"/>
      <c r="AO3" s="212"/>
      <c r="AP3" s="210" t="s">
        <v>57</v>
      </c>
      <c r="AQ3" s="211"/>
      <c r="AR3" s="212"/>
      <c r="AS3" s="210" t="s">
        <v>69</v>
      </c>
      <c r="AT3" s="211"/>
      <c r="AU3" s="212"/>
      <c r="AV3" s="210" t="s">
        <v>70</v>
      </c>
      <c r="AW3" s="211"/>
      <c r="AX3" s="212"/>
      <c r="AY3" s="210" t="s">
        <v>71</v>
      </c>
      <c r="AZ3" s="211"/>
      <c r="BA3" s="212"/>
      <c r="BB3" s="210" t="s">
        <v>72</v>
      </c>
      <c r="BC3" s="211"/>
      <c r="BD3" s="212"/>
      <c r="BE3" s="210" t="s">
        <v>73</v>
      </c>
      <c r="BF3" s="211"/>
      <c r="BG3" s="212"/>
      <c r="BH3" s="210" t="s">
        <v>74</v>
      </c>
      <c r="BI3" s="211"/>
      <c r="BJ3" s="212"/>
      <c r="BK3" s="210" t="s">
        <v>75</v>
      </c>
      <c r="BL3" s="211"/>
      <c r="BM3" s="212"/>
      <c r="BN3" s="210" t="s">
        <v>76</v>
      </c>
      <c r="BO3" s="211"/>
      <c r="BP3" s="212"/>
      <c r="BQ3" s="210" t="s">
        <v>77</v>
      </c>
      <c r="BR3" s="211"/>
      <c r="BS3" s="212"/>
      <c r="BT3" s="210" t="s">
        <v>78</v>
      </c>
      <c r="BU3" s="211"/>
      <c r="BV3" s="212"/>
      <c r="BW3" s="210" t="s">
        <v>58</v>
      </c>
      <c r="BX3" s="211"/>
      <c r="BY3" s="212"/>
      <c r="BZ3" s="210" t="s">
        <v>79</v>
      </c>
      <c r="CA3" s="211"/>
      <c r="CB3" s="212"/>
    </row>
    <row r="4" spans="1:80" ht="14.25" customHeight="1">
      <c r="A4" s="217"/>
      <c r="B4" s="228"/>
      <c r="C4" s="229"/>
      <c r="D4" s="230"/>
      <c r="E4" s="228"/>
      <c r="F4" s="230"/>
      <c r="G4" s="229"/>
      <c r="H4" s="230"/>
      <c r="I4" s="5" t="s">
        <v>1</v>
      </c>
      <c r="J4" s="6" t="s">
        <v>29</v>
      </c>
      <c r="K4" s="7" t="s">
        <v>3</v>
      </c>
      <c r="L4" s="5" t="s">
        <v>1</v>
      </c>
      <c r="M4" s="6" t="s">
        <v>29</v>
      </c>
      <c r="N4" s="7" t="s">
        <v>3</v>
      </c>
      <c r="O4" s="5" t="s">
        <v>1</v>
      </c>
      <c r="P4" s="6" t="s">
        <v>29</v>
      </c>
      <c r="Q4" s="7" t="s">
        <v>3</v>
      </c>
      <c r="R4" s="5" t="s">
        <v>1</v>
      </c>
      <c r="S4" s="6" t="s">
        <v>29</v>
      </c>
      <c r="T4" s="7" t="s">
        <v>3</v>
      </c>
      <c r="U4" s="5" t="s">
        <v>1</v>
      </c>
      <c r="V4" s="6" t="s">
        <v>29</v>
      </c>
      <c r="W4" s="7" t="s">
        <v>3</v>
      </c>
      <c r="X4" s="5" t="s">
        <v>1</v>
      </c>
      <c r="Y4" s="6" t="s">
        <v>29</v>
      </c>
      <c r="Z4" s="7" t="s">
        <v>3</v>
      </c>
      <c r="AA4" s="5" t="s">
        <v>1</v>
      </c>
      <c r="AB4" s="6" t="s">
        <v>29</v>
      </c>
      <c r="AC4" s="7" t="s">
        <v>3</v>
      </c>
      <c r="AD4" s="5" t="s">
        <v>1</v>
      </c>
      <c r="AE4" s="6" t="s">
        <v>29</v>
      </c>
      <c r="AF4" s="7" t="s">
        <v>3</v>
      </c>
      <c r="AG4" s="5" t="s">
        <v>1</v>
      </c>
      <c r="AH4" s="6" t="s">
        <v>29</v>
      </c>
      <c r="AI4" s="7" t="s">
        <v>3</v>
      </c>
      <c r="AJ4" s="5" t="s">
        <v>1</v>
      </c>
      <c r="AK4" s="6" t="s">
        <v>29</v>
      </c>
      <c r="AL4" s="7" t="s">
        <v>3</v>
      </c>
      <c r="AM4" s="5" t="s">
        <v>1</v>
      </c>
      <c r="AN4" s="6" t="s">
        <v>29</v>
      </c>
      <c r="AO4" s="7" t="s">
        <v>3</v>
      </c>
      <c r="AP4" s="5" t="s">
        <v>1</v>
      </c>
      <c r="AQ4" s="6" t="s">
        <v>29</v>
      </c>
      <c r="AR4" s="7" t="s">
        <v>3</v>
      </c>
      <c r="AS4" s="5" t="s">
        <v>1</v>
      </c>
      <c r="AT4" s="6" t="s">
        <v>29</v>
      </c>
      <c r="AU4" s="7" t="s">
        <v>3</v>
      </c>
      <c r="AV4" s="5" t="s">
        <v>1</v>
      </c>
      <c r="AW4" s="6" t="s">
        <v>29</v>
      </c>
      <c r="AX4" s="7" t="s">
        <v>3</v>
      </c>
      <c r="AY4" s="5" t="s">
        <v>1</v>
      </c>
      <c r="AZ4" s="6" t="s">
        <v>29</v>
      </c>
      <c r="BA4" s="7" t="s">
        <v>3</v>
      </c>
      <c r="BB4" s="5" t="s">
        <v>1</v>
      </c>
      <c r="BC4" s="6" t="s">
        <v>29</v>
      </c>
      <c r="BD4" s="7" t="s">
        <v>3</v>
      </c>
      <c r="BE4" s="5" t="s">
        <v>1</v>
      </c>
      <c r="BF4" s="6" t="s">
        <v>29</v>
      </c>
      <c r="BG4" s="7" t="s">
        <v>3</v>
      </c>
      <c r="BH4" s="5" t="s">
        <v>1</v>
      </c>
      <c r="BI4" s="6" t="s">
        <v>29</v>
      </c>
      <c r="BJ4" s="7" t="s">
        <v>3</v>
      </c>
      <c r="BK4" s="5" t="s">
        <v>1</v>
      </c>
      <c r="BL4" s="6" t="s">
        <v>29</v>
      </c>
      <c r="BM4" s="7" t="s">
        <v>3</v>
      </c>
      <c r="BN4" s="5" t="s">
        <v>1</v>
      </c>
      <c r="BO4" s="6" t="s">
        <v>29</v>
      </c>
      <c r="BP4" s="7" t="s">
        <v>3</v>
      </c>
      <c r="BQ4" s="5" t="s">
        <v>1</v>
      </c>
      <c r="BR4" s="6" t="s">
        <v>29</v>
      </c>
      <c r="BS4" s="7" t="s">
        <v>3</v>
      </c>
      <c r="BT4" s="5" t="s">
        <v>1</v>
      </c>
      <c r="BU4" s="6" t="s">
        <v>29</v>
      </c>
      <c r="BV4" s="7" t="s">
        <v>3</v>
      </c>
      <c r="BW4" s="5" t="s">
        <v>1</v>
      </c>
      <c r="BX4" s="6" t="s">
        <v>29</v>
      </c>
      <c r="BY4" s="7" t="s">
        <v>3</v>
      </c>
      <c r="BZ4" s="5" t="s">
        <v>1</v>
      </c>
      <c r="CA4" s="6" t="s">
        <v>29</v>
      </c>
      <c r="CB4" s="7" t="s">
        <v>3</v>
      </c>
    </row>
    <row r="5" spans="1:80" ht="14.25" customHeight="1" thickBot="1">
      <c r="A5" s="217"/>
      <c r="B5" s="222"/>
      <c r="C5" s="231"/>
      <c r="D5" s="223"/>
      <c r="E5" s="222"/>
      <c r="F5" s="223"/>
      <c r="G5" s="231"/>
      <c r="H5" s="223"/>
      <c r="I5" s="8" t="s">
        <v>26</v>
      </c>
      <c r="J5" s="9" t="s">
        <v>2</v>
      </c>
      <c r="K5" s="10" t="s">
        <v>27</v>
      </c>
      <c r="L5" s="8" t="s">
        <v>26</v>
      </c>
      <c r="M5" s="9" t="s">
        <v>2</v>
      </c>
      <c r="N5" s="10" t="s">
        <v>27</v>
      </c>
      <c r="O5" s="8" t="s">
        <v>26</v>
      </c>
      <c r="P5" s="9" t="s">
        <v>2</v>
      </c>
      <c r="Q5" s="10" t="s">
        <v>27</v>
      </c>
      <c r="R5" s="8" t="s">
        <v>26</v>
      </c>
      <c r="S5" s="9" t="s">
        <v>2</v>
      </c>
      <c r="T5" s="10" t="s">
        <v>27</v>
      </c>
      <c r="U5" s="8" t="s">
        <v>26</v>
      </c>
      <c r="V5" s="9" t="s">
        <v>2</v>
      </c>
      <c r="W5" s="10" t="s">
        <v>27</v>
      </c>
      <c r="X5" s="8" t="s">
        <v>26</v>
      </c>
      <c r="Y5" s="9" t="s">
        <v>2</v>
      </c>
      <c r="Z5" s="10" t="s">
        <v>27</v>
      </c>
      <c r="AA5" s="8" t="s">
        <v>26</v>
      </c>
      <c r="AB5" s="9" t="s">
        <v>2</v>
      </c>
      <c r="AC5" s="10" t="s">
        <v>27</v>
      </c>
      <c r="AD5" s="8" t="s">
        <v>26</v>
      </c>
      <c r="AE5" s="9" t="s">
        <v>2</v>
      </c>
      <c r="AF5" s="10" t="s">
        <v>27</v>
      </c>
      <c r="AG5" s="8" t="s">
        <v>26</v>
      </c>
      <c r="AH5" s="9" t="s">
        <v>2</v>
      </c>
      <c r="AI5" s="10" t="s">
        <v>27</v>
      </c>
      <c r="AJ5" s="8" t="s">
        <v>26</v>
      </c>
      <c r="AK5" s="9" t="s">
        <v>2</v>
      </c>
      <c r="AL5" s="10" t="s">
        <v>27</v>
      </c>
      <c r="AM5" s="8" t="s">
        <v>26</v>
      </c>
      <c r="AN5" s="9" t="s">
        <v>2</v>
      </c>
      <c r="AO5" s="10" t="s">
        <v>27</v>
      </c>
      <c r="AP5" s="8" t="s">
        <v>26</v>
      </c>
      <c r="AQ5" s="9" t="s">
        <v>2</v>
      </c>
      <c r="AR5" s="10" t="s">
        <v>27</v>
      </c>
      <c r="AS5" s="8" t="s">
        <v>26</v>
      </c>
      <c r="AT5" s="9" t="s">
        <v>2</v>
      </c>
      <c r="AU5" s="10" t="s">
        <v>27</v>
      </c>
      <c r="AV5" s="8" t="s">
        <v>26</v>
      </c>
      <c r="AW5" s="9" t="s">
        <v>2</v>
      </c>
      <c r="AX5" s="10" t="s">
        <v>27</v>
      </c>
      <c r="AY5" s="8" t="s">
        <v>26</v>
      </c>
      <c r="AZ5" s="9" t="s">
        <v>2</v>
      </c>
      <c r="BA5" s="10" t="s">
        <v>27</v>
      </c>
      <c r="BB5" s="8" t="s">
        <v>26</v>
      </c>
      <c r="BC5" s="9" t="s">
        <v>2</v>
      </c>
      <c r="BD5" s="10" t="s">
        <v>27</v>
      </c>
      <c r="BE5" s="8" t="s">
        <v>26</v>
      </c>
      <c r="BF5" s="9" t="s">
        <v>2</v>
      </c>
      <c r="BG5" s="10" t="s">
        <v>27</v>
      </c>
      <c r="BH5" s="8" t="s">
        <v>26</v>
      </c>
      <c r="BI5" s="9" t="s">
        <v>2</v>
      </c>
      <c r="BJ5" s="10" t="s">
        <v>27</v>
      </c>
      <c r="BK5" s="8" t="s">
        <v>26</v>
      </c>
      <c r="BL5" s="9" t="s">
        <v>2</v>
      </c>
      <c r="BM5" s="10" t="s">
        <v>27</v>
      </c>
      <c r="BN5" s="8" t="s">
        <v>26</v>
      </c>
      <c r="BO5" s="9" t="s">
        <v>2</v>
      </c>
      <c r="BP5" s="10" t="s">
        <v>27</v>
      </c>
      <c r="BQ5" s="8" t="s">
        <v>26</v>
      </c>
      <c r="BR5" s="9" t="s">
        <v>2</v>
      </c>
      <c r="BS5" s="10" t="s">
        <v>27</v>
      </c>
      <c r="BT5" s="8" t="s">
        <v>26</v>
      </c>
      <c r="BU5" s="9" t="s">
        <v>2</v>
      </c>
      <c r="BV5" s="10" t="s">
        <v>27</v>
      </c>
      <c r="BW5" s="8" t="s">
        <v>26</v>
      </c>
      <c r="BX5" s="9" t="s">
        <v>2</v>
      </c>
      <c r="BY5" s="10" t="s">
        <v>27</v>
      </c>
      <c r="BZ5" s="8" t="s">
        <v>26</v>
      </c>
      <c r="CA5" s="9" t="s">
        <v>2</v>
      </c>
      <c r="CB5" s="10" t="s">
        <v>27</v>
      </c>
    </row>
    <row r="6" spans="1:80" ht="14.25" customHeight="1">
      <c r="A6" s="217"/>
      <c r="B6" s="216" t="s">
        <v>4</v>
      </c>
      <c r="C6" s="445"/>
      <c r="D6" s="444" t="s">
        <v>7</v>
      </c>
      <c r="E6" s="443"/>
      <c r="F6" s="442"/>
      <c r="G6" s="441" t="s">
        <v>22</v>
      </c>
      <c r="H6" s="440">
        <v>2.333E-2</v>
      </c>
      <c r="I6" s="14"/>
      <c r="J6" s="12"/>
      <c r="K6" s="15"/>
      <c r="L6" s="147"/>
      <c r="M6" s="12"/>
      <c r="N6" s="169"/>
      <c r="O6" s="14"/>
      <c r="P6" s="12"/>
      <c r="Q6" s="15"/>
      <c r="R6" s="14"/>
      <c r="S6" s="169"/>
      <c r="T6" s="15"/>
      <c r="U6" s="14"/>
      <c r="V6" s="12"/>
      <c r="W6" s="15"/>
      <c r="X6" s="147"/>
      <c r="Y6" s="12"/>
      <c r="Z6" s="169"/>
      <c r="AA6" s="14"/>
      <c r="AB6" s="12"/>
      <c r="AC6" s="15"/>
      <c r="AD6" s="14"/>
      <c r="AE6" s="169"/>
      <c r="AF6" s="15"/>
      <c r="AG6" s="14"/>
      <c r="AH6" s="12"/>
      <c r="AI6" s="15"/>
      <c r="AJ6" s="147"/>
      <c r="AK6" s="12"/>
      <c r="AL6" s="169"/>
      <c r="AM6" s="14"/>
      <c r="AN6" s="12"/>
      <c r="AO6" s="15"/>
      <c r="AP6" s="14"/>
      <c r="AQ6" s="169"/>
      <c r="AR6" s="15"/>
      <c r="AS6" s="14"/>
      <c r="AT6" s="12"/>
      <c r="AU6" s="15"/>
      <c r="AV6" s="147"/>
      <c r="AW6" s="12"/>
      <c r="AX6" s="169"/>
      <c r="AY6" s="14"/>
      <c r="AZ6" s="12"/>
      <c r="BA6" s="15"/>
      <c r="BB6" s="14"/>
      <c r="BC6" s="169"/>
      <c r="BD6" s="15"/>
      <c r="BE6" s="14"/>
      <c r="BF6" s="12"/>
      <c r="BG6" s="15"/>
      <c r="BH6" s="147"/>
      <c r="BI6" s="12"/>
      <c r="BJ6" s="169"/>
      <c r="BK6" s="14"/>
      <c r="BL6" s="12"/>
      <c r="BM6" s="15"/>
      <c r="BN6" s="14"/>
      <c r="BO6" s="169"/>
      <c r="BP6" s="15"/>
      <c r="BQ6" s="14"/>
      <c r="BR6" s="12"/>
      <c r="BS6" s="15"/>
      <c r="BT6" s="147"/>
      <c r="BU6" s="12"/>
      <c r="BV6" s="169"/>
      <c r="BW6" s="14"/>
      <c r="BX6" s="12"/>
      <c r="BY6" s="15"/>
      <c r="BZ6" s="14"/>
      <c r="CA6" s="169"/>
      <c r="CB6" s="15"/>
    </row>
    <row r="7" spans="1:80" ht="14.25" customHeight="1">
      <c r="A7" s="217"/>
      <c r="B7" s="217"/>
      <c r="C7" s="433" t="s">
        <v>33</v>
      </c>
      <c r="D7" s="439" t="s">
        <v>36</v>
      </c>
      <c r="E7" s="438" t="s">
        <v>131</v>
      </c>
      <c r="F7" s="437"/>
      <c r="G7" s="436" t="s">
        <v>23</v>
      </c>
      <c r="H7" s="435">
        <v>4.6399999999999997E-2</v>
      </c>
      <c r="I7" s="107">
        <f>(J7/(SQRT(3)*6.2))*1000*I55</f>
        <v>919.92823418856631</v>
      </c>
      <c r="J7" s="434">
        <f>'[1]суточная ведомость'!B$8/1000</f>
        <v>11.754</v>
      </c>
      <c r="K7" s="455">
        <f>'[1]суточная ведомость'!C$8/1000</f>
        <v>7.5780000000000003</v>
      </c>
      <c r="L7" s="107">
        <f>(M7/(SQRT(3)*6.1))*1000*L55</f>
        <v>946.68961387123704</v>
      </c>
      <c r="M7" s="434">
        <f>'[1]суточная ведомость'!B$9/1000</f>
        <v>11.988</v>
      </c>
      <c r="N7" s="454">
        <f>'[1]суточная ведомость'!C$9/1000</f>
        <v>7.92</v>
      </c>
      <c r="O7" s="107">
        <f>(P7/(SQRT(3)*6.1))*1000*O55</f>
        <v>938.83811951929181</v>
      </c>
      <c r="P7" s="434">
        <f>'[1]суточная ведомость'!B$10/1000</f>
        <v>11.88</v>
      </c>
      <c r="Q7" s="454">
        <f>'[1]суточная ведомость'!C$10/1000</f>
        <v>7.83</v>
      </c>
      <c r="R7" s="107">
        <f>(S7/(SQRT(3)*6.2*R55))*1000</f>
        <v>1317.5069873858783</v>
      </c>
      <c r="S7" s="434">
        <f>'[1]суточная ведомость'!B$11/1000</f>
        <v>11.808</v>
      </c>
      <c r="T7" s="452">
        <f>'[1]суточная ведомость'!C$11/1000</f>
        <v>7.7939999999999996</v>
      </c>
      <c r="U7" s="107">
        <f>(V7/(SQRT(3)*6.1))*1000*U55</f>
        <v>908.74420788271789</v>
      </c>
      <c r="V7" s="434">
        <f>'[1]суточная ведомость'!B$12/1000</f>
        <v>11.555999999999999</v>
      </c>
      <c r="W7" s="455">
        <f>'[1]суточная ведомость'!C$12/1000</f>
        <v>7.74</v>
      </c>
      <c r="X7" s="107">
        <f>(Y7/(SQRT(3)*6.1))*1000*X55</f>
        <v>917.2493774557928</v>
      </c>
      <c r="Y7" s="434">
        <f>'[1]суточная ведомость'!B$13/1000</f>
        <v>11.664</v>
      </c>
      <c r="Z7" s="454">
        <f>'[1]суточная ведомость'!C$13/1000</f>
        <v>7.8120000000000003</v>
      </c>
      <c r="AA7" s="107">
        <f>(AB7/(SQRT(3)*6.2))*1000*AA55</f>
        <v>894.94470395155008</v>
      </c>
      <c r="AB7" s="434">
        <f>'[1]суточная ведомость'!B$14/1000</f>
        <v>11.52</v>
      </c>
      <c r="AC7" s="454">
        <f>'[1]суточная ведомость'!C$14/1000</f>
        <v>7.6139999999999999</v>
      </c>
      <c r="AD7" s="107">
        <f>(AE7/(SQRT(3)*6.1))*1000*AD55</f>
        <v>944.57182885967325</v>
      </c>
      <c r="AE7" s="434">
        <f>'[1]суточная ведомость'!B$15/1000</f>
        <v>11.79</v>
      </c>
      <c r="AF7" s="452">
        <f>'[1]суточная ведомость'!C$15/1000</f>
        <v>7.4160000000000004</v>
      </c>
      <c r="AG7" s="107">
        <f>(AH7/(SQRT(3)*6.1))*1000*AG55</f>
        <v>1027.0501313035554</v>
      </c>
      <c r="AH7" s="434">
        <f>'[1]суточная ведомость'!B$16/1000</f>
        <v>12.978</v>
      </c>
      <c r="AI7" s="455">
        <f>'[1]суточная ведомость'!C$16/1000</f>
        <v>8.5139999999999993</v>
      </c>
      <c r="AJ7" s="107">
        <f>(AK7/(SQRT(3)*6.1))*1000*AJ55</f>
        <v>1180.2290223936086</v>
      </c>
      <c r="AK7" s="434">
        <f>'[1]суточная ведомость'!B$17/1000</f>
        <v>15.228</v>
      </c>
      <c r="AL7" s="454">
        <f>'[1]суточная ведомость'!C$17/1000</f>
        <v>10.673999999999999</v>
      </c>
      <c r="AM7" s="107">
        <f>(AN7/(SQRT(3)*6.2))*1000*AM55</f>
        <v>1325.3594398879479</v>
      </c>
      <c r="AN7" s="434">
        <f>'[1]суточная ведомость'!B$18/1000</f>
        <v>17.064</v>
      </c>
      <c r="AO7" s="454">
        <f>'[1]суточная ведомость'!C$18/1000</f>
        <v>11.286</v>
      </c>
      <c r="AP7" s="107">
        <f>(AQ7/(SQRT(3)*6.2))*1000*AP55</f>
        <v>1126.7768090824163</v>
      </c>
      <c r="AQ7" s="434">
        <f>'[1]суточная ведомость'!B$19/1000</f>
        <v>14.634</v>
      </c>
      <c r="AR7" s="452">
        <f>'[1]суточная ведомость'!C$19/1000</f>
        <v>9.9540000000000006</v>
      </c>
      <c r="AS7" s="107">
        <f>(AT7/(SQRT(3)*6.2))*1000*AS55</f>
        <v>1258.273888606059</v>
      </c>
      <c r="AT7" s="434">
        <f>'[1]суточная ведомость'!B$20/1000</f>
        <v>16.542000000000002</v>
      </c>
      <c r="AU7" s="455">
        <f>'[1]суточная ведомость'!C$20/1000</f>
        <v>11.682</v>
      </c>
      <c r="AV7" s="107">
        <f>(AW7/(SQRT(3)*6.2))*1000*AV55</f>
        <v>1402.1742328104876</v>
      </c>
      <c r="AW7" s="434">
        <f>'[1]суточная ведомость'!B$21/1000</f>
        <v>18.108000000000001</v>
      </c>
      <c r="AX7" s="454">
        <f>'[1]суточная ведомость'!C$21/1000</f>
        <v>12.096</v>
      </c>
      <c r="AY7" s="107">
        <f>(AZ7/(SQRT(3)*6.2))*1000*AY55</f>
        <v>1230.0730722413527</v>
      </c>
      <c r="AZ7" s="434">
        <f>'[1]суточная ведомость'!B$22/1000</f>
        <v>16.091999999999999</v>
      </c>
      <c r="BA7" s="454">
        <f>'[1]суточная ведомость'!C$22/1000</f>
        <v>11.196</v>
      </c>
      <c r="BB7" s="107">
        <f>(BC7/(SQRT(3)*6.2)*1000*BB55)</f>
        <v>1113.1392899375082</v>
      </c>
      <c r="BC7" s="434">
        <f>'[1]суточная ведомость'!B$23/1000</f>
        <v>14.22</v>
      </c>
      <c r="BD7" s="452">
        <f>'[1]суточная ведомость'!C$23/1000</f>
        <v>9.1620000000000008</v>
      </c>
      <c r="BE7" s="107">
        <f>(BF7/(SQRT(3)*6.2))*1000*BE55</f>
        <v>963.60571203586994</v>
      </c>
      <c r="BF7" s="434">
        <f>'[1]суточная ведомость'!B$24/1000</f>
        <v>12.42</v>
      </c>
      <c r="BG7" s="455">
        <f>'[1]суточная ведомость'!C$24/1000</f>
        <v>8.2439999999999998</v>
      </c>
      <c r="BH7" s="107">
        <f>(BI7/(SQRT(3)*6.2))*1000*BH55</f>
        <v>1057.8987052570794</v>
      </c>
      <c r="BI7" s="434">
        <f>'[1]суточная ведомость'!B$25/1000</f>
        <v>13.77</v>
      </c>
      <c r="BJ7" s="454">
        <f>'[1]суточная ведомость'!C$25/1000</f>
        <v>9.4320000000000004</v>
      </c>
      <c r="BK7" s="107">
        <f>(BL7/(SQRT(3)*6.2)*1000*BK55)</f>
        <v>1039.5610455118094</v>
      </c>
      <c r="BL7" s="434">
        <f>'[1]суточная ведомость'!B$26/1000</f>
        <v>13.391999999999999</v>
      </c>
      <c r="BM7" s="454">
        <f>'[1]суточная ведомость'!C$26/1000</f>
        <v>8.8740000000000006</v>
      </c>
      <c r="BN7" s="107">
        <f>(BO7/(SQRT(3)*6.3)*1000*BN55)</f>
        <v>928.13563344427644</v>
      </c>
      <c r="BO7" s="434">
        <f>'[1]суточная ведомость'!B$27/1000</f>
        <v>12.294</v>
      </c>
      <c r="BP7" s="452">
        <f>'[1]суточная ведомость'!C$27/1000</f>
        <v>8.4600000000000009</v>
      </c>
      <c r="BQ7" s="107">
        <f>(BR7/(SQRT(3)*6.3)*1000*BQ55)</f>
        <v>1028.3201906943177</v>
      </c>
      <c r="BR7" s="434">
        <f>'[1]суточная ведомость'!B$28/1000</f>
        <v>13.68</v>
      </c>
      <c r="BS7" s="455">
        <f>'[1]суточная ведомость'!C$28/1000</f>
        <v>9.5399999999999991</v>
      </c>
      <c r="BT7" s="107">
        <f>(BU7/(SQRT(3)*6.3))*1000*BT55</f>
        <v>1057.8690294198323</v>
      </c>
      <c r="BU7" s="434">
        <f>'[1]суточная ведомость'!B$29/1000</f>
        <v>14.148</v>
      </c>
      <c r="BV7" s="454">
        <f>'[1]суточная ведомость'!C$29/1000</f>
        <v>10.026</v>
      </c>
      <c r="BW7" s="107">
        <f>(BX7/(SQRT(3)*6.2))*1000*BW55</f>
        <v>1015.741992934739</v>
      </c>
      <c r="BX7" s="434">
        <f>'[1]суточная ведомость'!B$30/1000</f>
        <v>13.176</v>
      </c>
      <c r="BY7" s="454">
        <f>'[1]суточная ведомость'!C$30/1000</f>
        <v>8.9280000000000008</v>
      </c>
      <c r="BZ7" s="107">
        <f>(CA7/(SQRT(3)*6.3)*1000*BZ55)</f>
        <v>932.21956652181836</v>
      </c>
      <c r="CA7" s="434">
        <f>'[1]суточная ведомость'!B$31/1000</f>
        <v>12.023999999999999</v>
      </c>
      <c r="CB7" s="451">
        <f>'[1]суточная ведомость'!C$31/1000</f>
        <v>7.5780000000000003</v>
      </c>
    </row>
    <row r="8" spans="1:80" ht="14.25" customHeight="1" thickBot="1">
      <c r="A8" s="217"/>
      <c r="B8" s="217"/>
      <c r="C8" s="433">
        <v>40</v>
      </c>
      <c r="D8" s="432" t="s">
        <v>36</v>
      </c>
      <c r="E8" s="431" t="s">
        <v>130</v>
      </c>
      <c r="F8" s="430"/>
      <c r="G8" s="429"/>
      <c r="H8" s="428"/>
      <c r="I8" s="107">
        <f>(J8/(SQRT(3)*6.2))*1000*I57</f>
        <v>1075.9473723808542</v>
      </c>
      <c r="J8" s="427">
        <f>'[1]суточная ведомость'!D$8/1000</f>
        <v>12.114000000000001</v>
      </c>
      <c r="K8" s="453">
        <f>'[1]суточная ведомость'!E$8/1000</f>
        <v>3.8159999999999998</v>
      </c>
      <c r="L8" s="107">
        <f>(M8/(SQRT(3)*6.3))*1000*L57</f>
        <v>1079.1545069569295</v>
      </c>
      <c r="M8" s="427">
        <f>'[1]суточная ведомость'!D$9/1000</f>
        <v>12.438000000000001</v>
      </c>
      <c r="N8" s="452">
        <f>'[1]суточная ведомость'!E$9/1000</f>
        <v>4.2300000000000004</v>
      </c>
      <c r="O8" s="107">
        <f>(P8/(SQRT(3)*6.3))*1000*O57</f>
        <v>1068.3301806565219</v>
      </c>
      <c r="P8" s="427">
        <f>'[1]суточная ведомость'!D$10/1000</f>
        <v>12.33</v>
      </c>
      <c r="Q8" s="452">
        <f>'[1]суточная ведомость'!E$10/1000</f>
        <v>4.2480000000000002</v>
      </c>
      <c r="R8" s="107">
        <f>(S8/(SQRT(3)*6.3))*1000*R57</f>
        <v>1049.2617354004326</v>
      </c>
      <c r="S8" s="427">
        <f>'[1]суточная ведомость'!D$11/1000</f>
        <v>12.096</v>
      </c>
      <c r="T8" s="452">
        <f>'[1]суточная ведомость'!E$11/1000</f>
        <v>4.1219999999999999</v>
      </c>
      <c r="U8" s="107">
        <f>(V8/(SQRT(3)*6.3))*1000*U57</f>
        <v>1079.9971515364625</v>
      </c>
      <c r="V8" s="427">
        <f>'[1]суточная ведомость'!D$12/1000</f>
        <v>12.492000000000001</v>
      </c>
      <c r="W8" s="453">
        <f>'[1]суточная ведомость'!E$12/1000</f>
        <v>4.3920000000000003</v>
      </c>
      <c r="X8" s="107">
        <f>(Y8/(SQRT(3)*6.3))*1000*X57</f>
        <v>1070.2402577839143</v>
      </c>
      <c r="Y8" s="427">
        <f>'[1]суточная ведомость'!D$13/1000</f>
        <v>12.33</v>
      </c>
      <c r="Z8" s="452">
        <f>'[1]суточная ведомость'!E$13/1000</f>
        <v>4.1760000000000002</v>
      </c>
      <c r="AA8" s="107">
        <f>(AB8/(SQRT(3)*6.3))*1000*AA57</f>
        <v>1051.2754530797474</v>
      </c>
      <c r="AB8" s="427">
        <f>'[1]суточная ведомость'!D$14/1000</f>
        <v>12.132</v>
      </c>
      <c r="AC8" s="452">
        <f>'[1]суточная ведомость'!E$14/1000</f>
        <v>4.1760000000000002</v>
      </c>
      <c r="AD8" s="107">
        <f>(AE8/(SQRT(3)*6.3)*1000*AD57)</f>
        <v>1010.7759441993534</v>
      </c>
      <c r="AE8" s="427">
        <f>'[1]суточная ведомость'!D$15/1000</f>
        <v>11.61</v>
      </c>
      <c r="AF8" s="452">
        <f>'[1]суточная ведомость'!E$15/1000</f>
        <v>3.8159999999999998</v>
      </c>
      <c r="AG8" s="107">
        <f>(AH8/(SQRT(3)*6.3))*1000*AG57</f>
        <v>1031.7059350211191</v>
      </c>
      <c r="AH8" s="427">
        <f>'[1]суточная ведомость'!D$16/1000</f>
        <v>12.042</v>
      </c>
      <c r="AI8" s="453">
        <f>'[1]суточная ведомость'!E$16/1000</f>
        <v>4.5720000000000001</v>
      </c>
      <c r="AJ8" s="107">
        <f>(AK8/(SQRT(3)*6.3))*1000*AJ57</f>
        <v>1051.0447811387598</v>
      </c>
      <c r="AK8" s="427">
        <f>'[1]суточная ведомость'!D$17/1000</f>
        <v>12.438000000000001</v>
      </c>
      <c r="AL8" s="452">
        <f>'[1]суточная ведомость'!E$17/1000</f>
        <v>5.22</v>
      </c>
      <c r="AM8" s="107">
        <f>(AN8/(SQRT(3)*6.3))*1000*AM57</f>
        <v>1049.0430778285322</v>
      </c>
      <c r="AN8" s="427">
        <f>'[1]суточная ведомость'!D$18/1000</f>
        <v>12.384</v>
      </c>
      <c r="AO8" s="452">
        <f>'[1]суточная ведомость'!E$18/1000</f>
        <v>5.1120000000000001</v>
      </c>
      <c r="AP8" s="107">
        <f>(AQ8/(SQRT(3)*6.4)*1000*AP57)</f>
        <v>1028.3064944300202</v>
      </c>
      <c r="AQ8" s="427">
        <f>'[1]суточная ведомость'!D$19/1000</f>
        <v>12.24</v>
      </c>
      <c r="AR8" s="452">
        <f>'[1]суточная ведомость'!E$19/1000</f>
        <v>4.7880000000000003</v>
      </c>
      <c r="AS8" s="107">
        <f>(AT8/(SQRT(3)*6.4))*1000*AS57</f>
        <v>1015.1352604218921</v>
      </c>
      <c r="AT8" s="427">
        <f>'[1]суточная ведомость'!D$20/1000</f>
        <v>12.24</v>
      </c>
      <c r="AU8" s="453">
        <f>'[1]суточная ведомость'!E$20/1000</f>
        <v>5.2380000000000004</v>
      </c>
      <c r="AV8" s="107">
        <f>(AW8/(SQRT(3)*6.4))*1000*AV57</f>
        <v>1042.0400114216889</v>
      </c>
      <c r="AW8" s="427">
        <f>'[1]суточная ведомость'!D$21/1000</f>
        <v>12.6</v>
      </c>
      <c r="AX8" s="452">
        <f>'[1]суточная ведомость'!E$21/1000</f>
        <v>5.49</v>
      </c>
      <c r="AY8" s="107">
        <f>(AZ8/(SQRT(3)*6.4)*1000*AY57)</f>
        <v>1038.8265436689037</v>
      </c>
      <c r="AZ8" s="427">
        <f>'[1]суточная ведомость'!D$22/1000</f>
        <v>12.618</v>
      </c>
      <c r="BA8" s="452">
        <f>'[1]суточная ведомость'!E$22/1000</f>
        <v>5.6520000000000001</v>
      </c>
      <c r="BB8" s="107">
        <f>(BC8/(SQRT(3)*6.4))*1000*BB57</f>
        <v>1064.3221259994102</v>
      </c>
      <c r="BC8" s="427">
        <f>'[1]суточная ведомость'!D$23/1000</f>
        <v>12.582000000000001</v>
      </c>
      <c r="BD8" s="452">
        <f>'[1]суточная ведомость'!E$23/1000</f>
        <v>4.6619999999999999</v>
      </c>
      <c r="BE8" s="107">
        <f>(BF8/(SQRT(3)*6.3)*1000*BE57)</f>
        <v>1082.894498466314</v>
      </c>
      <c r="BF8" s="427">
        <f>'[1]суточная ведомость'!D$24/1000</f>
        <v>12.492000000000001</v>
      </c>
      <c r="BG8" s="453">
        <f>'[1]суточная ведомость'!E$24/1000</f>
        <v>4.2839999999999998</v>
      </c>
      <c r="BH8" s="107">
        <f>(BI8/(SQRT(3)*6.4))*1000*BH57</f>
        <v>1098.8847279206711</v>
      </c>
      <c r="BI8" s="427">
        <f>'[1]суточная ведомость'!D$25/1000</f>
        <v>12.978</v>
      </c>
      <c r="BJ8" s="452">
        <f>'[1]суточная ведомость'!E$25/1000</f>
        <v>4.7699999999999996</v>
      </c>
      <c r="BK8" s="107">
        <f>(BL8/(SQRT(3)*6.3)*1000*BK57)</f>
        <v>1103.473292998684</v>
      </c>
      <c r="BL8" s="427">
        <f>'[1]суточная ведомость'!D$26/1000</f>
        <v>12.762</v>
      </c>
      <c r="BM8" s="452">
        <f>'[1]суточная ведомость'!E$26/1000</f>
        <v>4.4820000000000002</v>
      </c>
      <c r="BN8" s="107">
        <f>(BO8/(SQRT(3)*6.4)*1000*BN57)</f>
        <v>1059.6827151147068</v>
      </c>
      <c r="BO8" s="427">
        <f>'[1]суточная ведомость'!D$27/1000</f>
        <v>12.366</v>
      </c>
      <c r="BP8" s="452">
        <f>'[1]суточная ведомость'!E$27/1000</f>
        <v>4.0679999999999996</v>
      </c>
      <c r="BQ8" s="107">
        <f>(BR8/(SQRT(3)*6.4))*1000*BQ57</f>
        <v>1077.7281315977286</v>
      </c>
      <c r="BR8" s="427">
        <f>'[1]суточная ведомость'!D$28/1000</f>
        <v>12.672000000000001</v>
      </c>
      <c r="BS8" s="453">
        <f>'[1]суточная ведомость'!E$28/1000</f>
        <v>4.4820000000000002</v>
      </c>
      <c r="BT8" s="107">
        <f>(BU8/(SQRT(3)*6.4))*1000*BT57</f>
        <v>1095.6005342370729</v>
      </c>
      <c r="BU8" s="427">
        <f>'[1]суточная ведомость'!D$29/1000</f>
        <v>12.996</v>
      </c>
      <c r="BV8" s="452">
        <f>'[1]суточная ведомость'!E$29/1000</f>
        <v>4.95</v>
      </c>
      <c r="BW8" s="107">
        <f>(BX8/(SQRT(3)*6.4))*1000*BW57</f>
        <v>1063.1221960437051</v>
      </c>
      <c r="BX8" s="427">
        <f>'[1]суточная ведомость'!D$30/1000</f>
        <v>12.492000000000001</v>
      </c>
      <c r="BY8" s="452">
        <f>'[1]суточная ведомость'!E$30/1000</f>
        <v>4.3920000000000003</v>
      </c>
      <c r="BZ8" s="107">
        <f>(CA8/(SQRT(3)*6.4))*1000*BZ57</f>
        <v>1044.1819311651816</v>
      </c>
      <c r="CA8" s="427">
        <f>'[1]суточная ведомость'!D$31/1000</f>
        <v>12.06</v>
      </c>
      <c r="CB8" s="451">
        <f>'[1]суточная ведомость'!E$31/1000</f>
        <v>3.528</v>
      </c>
    </row>
    <row r="9" spans="1:80" ht="14.25" customHeight="1" thickBot="1">
      <c r="A9" s="217"/>
      <c r="B9" s="217"/>
      <c r="C9" s="450" t="s">
        <v>25</v>
      </c>
      <c r="D9" s="449" t="s">
        <v>12</v>
      </c>
      <c r="E9" s="448"/>
      <c r="F9" s="447"/>
      <c r="G9" s="447"/>
      <c r="H9" s="446"/>
      <c r="I9" s="207"/>
      <c r="J9" s="231"/>
      <c r="K9" s="209"/>
      <c r="L9" s="207"/>
      <c r="M9" s="231"/>
      <c r="N9" s="209"/>
      <c r="O9" s="207"/>
      <c r="P9" s="231"/>
      <c r="Q9" s="209"/>
      <c r="R9" s="207"/>
      <c r="S9" s="231"/>
      <c r="T9" s="209"/>
      <c r="U9" s="207"/>
      <c r="V9" s="231"/>
      <c r="W9" s="209"/>
      <c r="X9" s="207"/>
      <c r="Y9" s="231"/>
      <c r="Z9" s="209"/>
      <c r="AA9" s="207"/>
      <c r="AB9" s="231"/>
      <c r="AC9" s="209"/>
      <c r="AD9" s="207"/>
      <c r="AE9" s="231"/>
      <c r="AF9" s="209"/>
      <c r="AG9" s="207"/>
      <c r="AH9" s="231"/>
      <c r="AI9" s="209"/>
      <c r="AJ9" s="207"/>
      <c r="AK9" s="231"/>
      <c r="AL9" s="209"/>
      <c r="AM9" s="207"/>
      <c r="AN9" s="231"/>
      <c r="AO9" s="209"/>
      <c r="AP9" s="207"/>
      <c r="AQ9" s="231"/>
      <c r="AR9" s="209"/>
      <c r="AS9" s="207"/>
      <c r="AT9" s="231"/>
      <c r="AU9" s="209"/>
      <c r="AV9" s="207"/>
      <c r="AW9" s="231"/>
      <c r="AX9" s="209"/>
      <c r="AY9" s="207"/>
      <c r="AZ9" s="231"/>
      <c r="BA9" s="209"/>
      <c r="BB9" s="207"/>
      <c r="BC9" s="231"/>
      <c r="BD9" s="209"/>
      <c r="BE9" s="207"/>
      <c r="BF9" s="231"/>
      <c r="BG9" s="209"/>
      <c r="BH9" s="207"/>
      <c r="BI9" s="231"/>
      <c r="BJ9" s="209"/>
      <c r="BK9" s="207"/>
      <c r="BL9" s="231"/>
      <c r="BM9" s="209"/>
      <c r="BN9" s="207"/>
      <c r="BO9" s="231"/>
      <c r="BP9" s="209"/>
      <c r="BQ9" s="207"/>
      <c r="BR9" s="231"/>
      <c r="BS9" s="209"/>
      <c r="BT9" s="207"/>
      <c r="BU9" s="231"/>
      <c r="BV9" s="209"/>
      <c r="BW9" s="207"/>
      <c r="BX9" s="231"/>
      <c r="BY9" s="209"/>
      <c r="BZ9" s="207"/>
      <c r="CA9" s="231"/>
      <c r="CB9" s="209"/>
    </row>
    <row r="10" spans="1:80" ht="14.25" customHeight="1">
      <c r="A10" s="217"/>
      <c r="B10" s="217"/>
      <c r="C10" s="445"/>
      <c r="D10" s="444" t="s">
        <v>7</v>
      </c>
      <c r="E10" s="443"/>
      <c r="F10" s="442"/>
      <c r="G10" s="441" t="s">
        <v>22</v>
      </c>
      <c r="H10" s="440">
        <v>2.9700000000000001E-2</v>
      </c>
      <c r="I10" s="14"/>
      <c r="J10" s="12"/>
      <c r="K10" s="15"/>
      <c r="L10" s="147"/>
      <c r="M10" s="12"/>
      <c r="N10" s="169"/>
      <c r="O10" s="14"/>
      <c r="P10" s="12"/>
      <c r="Q10" s="15"/>
      <c r="R10" s="14"/>
      <c r="S10" s="169"/>
      <c r="T10" s="15"/>
      <c r="U10" s="14"/>
      <c r="V10" s="12"/>
      <c r="W10" s="15"/>
      <c r="X10" s="147"/>
      <c r="Y10" s="12"/>
      <c r="Z10" s="169"/>
      <c r="AA10" s="14"/>
      <c r="AB10" s="12"/>
      <c r="AC10" s="15"/>
      <c r="AD10" s="14"/>
      <c r="AE10" s="169"/>
      <c r="AF10" s="15"/>
      <c r="AG10" s="14"/>
      <c r="AH10" s="12"/>
      <c r="AI10" s="15"/>
      <c r="AJ10" s="147"/>
      <c r="AK10" s="12"/>
      <c r="AL10" s="169"/>
      <c r="AM10" s="14"/>
      <c r="AN10" s="12"/>
      <c r="AO10" s="15"/>
      <c r="AP10" s="14"/>
      <c r="AQ10" s="169"/>
      <c r="AR10" s="15"/>
      <c r="AS10" s="14"/>
      <c r="AT10" s="12"/>
      <c r="AU10" s="15"/>
      <c r="AV10" s="147"/>
      <c r="AW10" s="12"/>
      <c r="AX10" s="169"/>
      <c r="AY10" s="14"/>
      <c r="AZ10" s="12"/>
      <c r="BA10" s="15"/>
      <c r="BB10" s="14"/>
      <c r="BC10" s="169"/>
      <c r="BD10" s="15"/>
      <c r="BE10" s="14"/>
      <c r="BF10" s="12"/>
      <c r="BG10" s="15"/>
      <c r="BH10" s="147"/>
      <c r="BI10" s="12"/>
      <c r="BJ10" s="169"/>
      <c r="BK10" s="14"/>
      <c r="BL10" s="12"/>
      <c r="BM10" s="15"/>
      <c r="BN10" s="14"/>
      <c r="BO10" s="169"/>
      <c r="BP10" s="15"/>
      <c r="BQ10" s="14"/>
      <c r="BR10" s="12"/>
      <c r="BS10" s="15"/>
      <c r="BT10" s="147"/>
      <c r="BU10" s="12"/>
      <c r="BV10" s="169"/>
      <c r="BW10" s="14"/>
      <c r="BX10" s="12"/>
      <c r="BY10" s="15"/>
      <c r="BZ10" s="14"/>
      <c r="CA10" s="169"/>
      <c r="CB10" s="15"/>
    </row>
    <row r="11" spans="1:80" ht="14.25" customHeight="1">
      <c r="A11" s="217"/>
      <c r="B11" s="217"/>
      <c r="C11" s="433" t="s">
        <v>34</v>
      </c>
      <c r="D11" s="439" t="s">
        <v>36</v>
      </c>
      <c r="E11" s="438" t="s">
        <v>129</v>
      </c>
      <c r="F11" s="437"/>
      <c r="G11" s="436" t="s">
        <v>23</v>
      </c>
      <c r="H11" s="435">
        <v>4.36E-2</v>
      </c>
      <c r="I11" s="107">
        <v>0</v>
      </c>
      <c r="J11" s="434">
        <v>0</v>
      </c>
      <c r="K11" s="434">
        <v>0</v>
      </c>
      <c r="L11" s="107">
        <v>0</v>
      </c>
      <c r="M11" s="434">
        <v>0</v>
      </c>
      <c r="N11" s="434">
        <v>0</v>
      </c>
      <c r="O11" s="107">
        <v>0</v>
      </c>
      <c r="P11" s="434">
        <v>0</v>
      </c>
      <c r="Q11" s="434">
        <v>0</v>
      </c>
      <c r="R11" s="107">
        <v>0</v>
      </c>
      <c r="S11" s="434">
        <v>0</v>
      </c>
      <c r="T11" s="434">
        <v>0</v>
      </c>
      <c r="U11" s="107">
        <v>0</v>
      </c>
      <c r="V11" s="434">
        <v>0</v>
      </c>
      <c r="W11" s="434">
        <v>0</v>
      </c>
      <c r="X11" s="107">
        <v>0</v>
      </c>
      <c r="Y11" s="434">
        <v>0</v>
      </c>
      <c r="Z11" s="434">
        <v>0</v>
      </c>
      <c r="AA11" s="107">
        <v>0</v>
      </c>
      <c r="AB11" s="434">
        <v>0</v>
      </c>
      <c r="AC11" s="434">
        <v>0</v>
      </c>
      <c r="AD11" s="107">
        <v>0</v>
      </c>
      <c r="AE11" s="434">
        <v>0</v>
      </c>
      <c r="AF11" s="434">
        <v>0</v>
      </c>
      <c r="AG11" s="107">
        <v>0</v>
      </c>
      <c r="AH11" s="434">
        <v>0</v>
      </c>
      <c r="AI11" s="434">
        <v>0</v>
      </c>
      <c r="AJ11" s="107">
        <v>0</v>
      </c>
      <c r="AK11" s="434">
        <v>0</v>
      </c>
      <c r="AL11" s="434">
        <v>0</v>
      </c>
      <c r="AM11" s="107">
        <v>0</v>
      </c>
      <c r="AN11" s="434">
        <v>0</v>
      </c>
      <c r="AO11" s="434">
        <v>0</v>
      </c>
      <c r="AP11" s="107">
        <v>0</v>
      </c>
      <c r="AQ11" s="434">
        <v>0</v>
      </c>
      <c r="AR11" s="434">
        <v>0</v>
      </c>
      <c r="AS11" s="107">
        <v>0</v>
      </c>
      <c r="AT11" s="434">
        <v>0</v>
      </c>
      <c r="AU11" s="434">
        <v>0</v>
      </c>
      <c r="AV11" s="107">
        <v>0</v>
      </c>
      <c r="AW11" s="434">
        <v>0</v>
      </c>
      <c r="AX11" s="434">
        <v>0</v>
      </c>
      <c r="AY11" s="107">
        <v>0</v>
      </c>
      <c r="AZ11" s="434">
        <v>0</v>
      </c>
      <c r="BA11" s="434">
        <v>0</v>
      </c>
      <c r="BB11" s="107">
        <v>0</v>
      </c>
      <c r="BC11" s="434">
        <v>0</v>
      </c>
      <c r="BD11" s="434">
        <v>0</v>
      </c>
      <c r="BE11" s="107">
        <v>0</v>
      </c>
      <c r="BF11" s="434">
        <v>0</v>
      </c>
      <c r="BG11" s="434">
        <v>0</v>
      </c>
      <c r="BH11" s="107">
        <v>0</v>
      </c>
      <c r="BI11" s="434">
        <v>0</v>
      </c>
      <c r="BJ11" s="434">
        <v>0</v>
      </c>
      <c r="BK11" s="107">
        <v>0</v>
      </c>
      <c r="BL11" s="434">
        <v>0</v>
      </c>
      <c r="BM11" s="434">
        <v>0</v>
      </c>
      <c r="BN11" s="107">
        <v>0</v>
      </c>
      <c r="BO11" s="434">
        <v>0</v>
      </c>
      <c r="BP11" s="434">
        <v>0</v>
      </c>
      <c r="BQ11" s="107">
        <v>0</v>
      </c>
      <c r="BR11" s="434">
        <v>0</v>
      </c>
      <c r="BS11" s="434">
        <v>0</v>
      </c>
      <c r="BT11" s="107">
        <v>0</v>
      </c>
      <c r="BU11" s="434">
        <v>0</v>
      </c>
      <c r="BV11" s="434">
        <v>0</v>
      </c>
      <c r="BW11" s="107">
        <v>0</v>
      </c>
      <c r="BX11" s="434">
        <v>0</v>
      </c>
      <c r="BY11" s="434">
        <v>0</v>
      </c>
      <c r="BZ11" s="107">
        <v>0</v>
      </c>
      <c r="CA11" s="434">
        <v>0</v>
      </c>
      <c r="CB11" s="434">
        <v>0</v>
      </c>
    </row>
    <row r="12" spans="1:80" ht="14.25" customHeight="1" thickBot="1">
      <c r="A12" s="217"/>
      <c r="B12" s="217"/>
      <c r="C12" s="433">
        <v>40</v>
      </c>
      <c r="D12" s="432" t="s">
        <v>36</v>
      </c>
      <c r="E12" s="431" t="s">
        <v>128</v>
      </c>
      <c r="F12" s="430"/>
      <c r="G12" s="429"/>
      <c r="H12" s="428"/>
      <c r="I12" s="107">
        <v>0</v>
      </c>
      <c r="J12" s="427">
        <v>0</v>
      </c>
      <c r="K12" s="427">
        <v>0</v>
      </c>
      <c r="L12" s="107">
        <v>0</v>
      </c>
      <c r="M12" s="427">
        <v>0</v>
      </c>
      <c r="N12" s="427">
        <v>0</v>
      </c>
      <c r="O12" s="107">
        <v>0</v>
      </c>
      <c r="P12" s="427">
        <v>0</v>
      </c>
      <c r="Q12" s="427">
        <v>0</v>
      </c>
      <c r="R12" s="107">
        <v>0</v>
      </c>
      <c r="S12" s="427">
        <v>0</v>
      </c>
      <c r="T12" s="427">
        <v>0</v>
      </c>
      <c r="U12" s="107">
        <v>0</v>
      </c>
      <c r="V12" s="427">
        <v>0</v>
      </c>
      <c r="W12" s="427">
        <v>0</v>
      </c>
      <c r="X12" s="107">
        <v>0</v>
      </c>
      <c r="Y12" s="427">
        <v>0</v>
      </c>
      <c r="Z12" s="427">
        <v>0</v>
      </c>
      <c r="AA12" s="107">
        <v>0</v>
      </c>
      <c r="AB12" s="427">
        <v>0</v>
      </c>
      <c r="AC12" s="427">
        <v>0</v>
      </c>
      <c r="AD12" s="107">
        <v>0</v>
      </c>
      <c r="AE12" s="427">
        <v>0</v>
      </c>
      <c r="AF12" s="427">
        <v>0</v>
      </c>
      <c r="AG12" s="107">
        <v>0</v>
      </c>
      <c r="AH12" s="427">
        <v>0</v>
      </c>
      <c r="AI12" s="427">
        <v>0</v>
      </c>
      <c r="AJ12" s="107">
        <v>0</v>
      </c>
      <c r="AK12" s="427">
        <v>0</v>
      </c>
      <c r="AL12" s="427">
        <v>0</v>
      </c>
      <c r="AM12" s="107">
        <v>0</v>
      </c>
      <c r="AN12" s="427">
        <v>0</v>
      </c>
      <c r="AO12" s="427">
        <v>0</v>
      </c>
      <c r="AP12" s="107">
        <v>0</v>
      </c>
      <c r="AQ12" s="427">
        <v>0</v>
      </c>
      <c r="AR12" s="427">
        <v>0</v>
      </c>
      <c r="AS12" s="107">
        <v>0</v>
      </c>
      <c r="AT12" s="427">
        <v>0</v>
      </c>
      <c r="AU12" s="427">
        <v>0</v>
      </c>
      <c r="AV12" s="107">
        <v>0</v>
      </c>
      <c r="AW12" s="427">
        <v>0</v>
      </c>
      <c r="AX12" s="427">
        <v>0</v>
      </c>
      <c r="AY12" s="107">
        <v>0</v>
      </c>
      <c r="AZ12" s="427">
        <v>0</v>
      </c>
      <c r="BA12" s="427">
        <v>0</v>
      </c>
      <c r="BB12" s="107">
        <v>0</v>
      </c>
      <c r="BC12" s="427">
        <v>0</v>
      </c>
      <c r="BD12" s="427">
        <v>0</v>
      </c>
      <c r="BE12" s="107">
        <v>0</v>
      </c>
      <c r="BF12" s="427">
        <v>0</v>
      </c>
      <c r="BG12" s="427">
        <v>0</v>
      </c>
      <c r="BH12" s="107">
        <v>0</v>
      </c>
      <c r="BI12" s="427">
        <v>0</v>
      </c>
      <c r="BJ12" s="427">
        <v>0</v>
      </c>
      <c r="BK12" s="107">
        <v>0</v>
      </c>
      <c r="BL12" s="427">
        <v>0</v>
      </c>
      <c r="BM12" s="427">
        <v>0</v>
      </c>
      <c r="BN12" s="107">
        <v>0</v>
      </c>
      <c r="BO12" s="427">
        <v>0</v>
      </c>
      <c r="BP12" s="427">
        <v>0</v>
      </c>
      <c r="BQ12" s="107">
        <v>0</v>
      </c>
      <c r="BR12" s="427">
        <v>0</v>
      </c>
      <c r="BS12" s="427">
        <v>0</v>
      </c>
      <c r="BT12" s="107">
        <v>0</v>
      </c>
      <c r="BU12" s="427">
        <v>0</v>
      </c>
      <c r="BV12" s="427">
        <v>0</v>
      </c>
      <c r="BW12" s="107">
        <v>0</v>
      </c>
      <c r="BX12" s="427">
        <v>0</v>
      </c>
      <c r="BY12" s="427">
        <v>0</v>
      </c>
      <c r="BZ12" s="107">
        <v>0</v>
      </c>
      <c r="CA12" s="427">
        <v>0</v>
      </c>
      <c r="CB12" s="427">
        <v>0</v>
      </c>
    </row>
    <row r="13" spans="1:80" ht="14.25" customHeight="1" thickBot="1">
      <c r="A13" s="217"/>
      <c r="B13" s="217"/>
      <c r="C13" s="171" t="s">
        <v>35</v>
      </c>
      <c r="D13" s="4" t="s">
        <v>12</v>
      </c>
      <c r="E13" s="207"/>
      <c r="F13" s="208"/>
      <c r="G13" s="208"/>
      <c r="H13" s="209"/>
      <c r="I13" s="207"/>
      <c r="J13" s="231"/>
      <c r="K13" s="209"/>
      <c r="L13" s="207"/>
      <c r="M13" s="231"/>
      <c r="N13" s="209"/>
      <c r="O13" s="207"/>
      <c r="P13" s="231"/>
      <c r="Q13" s="209"/>
      <c r="R13" s="207"/>
      <c r="S13" s="231"/>
      <c r="T13" s="209"/>
      <c r="U13" s="207"/>
      <c r="V13" s="231"/>
      <c r="W13" s="209"/>
      <c r="X13" s="207"/>
      <c r="Y13" s="231"/>
      <c r="Z13" s="209"/>
      <c r="AA13" s="207"/>
      <c r="AB13" s="231"/>
      <c r="AC13" s="209"/>
      <c r="AD13" s="207"/>
      <c r="AE13" s="231"/>
      <c r="AF13" s="209"/>
      <c r="AG13" s="207"/>
      <c r="AH13" s="231"/>
      <c r="AI13" s="209"/>
      <c r="AJ13" s="207"/>
      <c r="AK13" s="231"/>
      <c r="AL13" s="209"/>
      <c r="AM13" s="207"/>
      <c r="AN13" s="231"/>
      <c r="AO13" s="209"/>
      <c r="AP13" s="207"/>
      <c r="AQ13" s="231"/>
      <c r="AR13" s="209"/>
      <c r="AS13" s="207"/>
      <c r="AT13" s="231"/>
      <c r="AU13" s="209"/>
      <c r="AV13" s="207"/>
      <c r="AW13" s="231"/>
      <c r="AX13" s="209"/>
      <c r="AY13" s="207"/>
      <c r="AZ13" s="231"/>
      <c r="BA13" s="209"/>
      <c r="BB13" s="207"/>
      <c r="BC13" s="231"/>
      <c r="BD13" s="209"/>
      <c r="BE13" s="207"/>
      <c r="BF13" s="231"/>
      <c r="BG13" s="209"/>
      <c r="BH13" s="207"/>
      <c r="BI13" s="231"/>
      <c r="BJ13" s="209"/>
      <c r="BK13" s="207"/>
      <c r="BL13" s="231"/>
      <c r="BM13" s="209"/>
      <c r="BN13" s="207"/>
      <c r="BO13" s="231"/>
      <c r="BP13" s="209"/>
      <c r="BQ13" s="207"/>
      <c r="BR13" s="231"/>
      <c r="BS13" s="209"/>
      <c r="BT13" s="207"/>
      <c r="BU13" s="231"/>
      <c r="BV13" s="209"/>
      <c r="BW13" s="207"/>
      <c r="BX13" s="231"/>
      <c r="BY13" s="209"/>
      <c r="BZ13" s="207"/>
      <c r="CA13" s="231"/>
      <c r="CB13" s="209"/>
    </row>
    <row r="14" spans="1:80" ht="14.25" customHeight="1">
      <c r="A14" s="217"/>
      <c r="B14" s="217"/>
      <c r="C14" s="57"/>
      <c r="D14" s="1"/>
      <c r="E14" s="232"/>
      <c r="F14" s="233"/>
      <c r="G14" s="51" t="s">
        <v>22</v>
      </c>
      <c r="H14" s="149"/>
      <c r="I14" s="14"/>
      <c r="J14" s="12"/>
      <c r="K14" s="15"/>
      <c r="L14" s="147"/>
      <c r="M14" s="12"/>
      <c r="N14" s="169"/>
      <c r="O14" s="14"/>
      <c r="P14" s="12"/>
      <c r="Q14" s="15"/>
      <c r="R14" s="14"/>
      <c r="S14" s="169"/>
      <c r="T14" s="15"/>
      <c r="U14" s="14"/>
      <c r="V14" s="12"/>
      <c r="W14" s="15"/>
      <c r="X14" s="147"/>
      <c r="Y14" s="12"/>
      <c r="Z14" s="169"/>
      <c r="AA14" s="14"/>
      <c r="AB14" s="12"/>
      <c r="AC14" s="15"/>
      <c r="AD14" s="14"/>
      <c r="AE14" s="169"/>
      <c r="AF14" s="15"/>
      <c r="AG14" s="14"/>
      <c r="AH14" s="12"/>
      <c r="AI14" s="15"/>
      <c r="AJ14" s="147"/>
      <c r="AK14" s="12"/>
      <c r="AL14" s="169"/>
      <c r="AM14" s="14"/>
      <c r="AN14" s="12"/>
      <c r="AO14" s="15"/>
      <c r="AP14" s="14"/>
      <c r="AQ14" s="169"/>
      <c r="AR14" s="15"/>
      <c r="AS14" s="14"/>
      <c r="AT14" s="12"/>
      <c r="AU14" s="15"/>
      <c r="AV14" s="147"/>
      <c r="AW14" s="12"/>
      <c r="AX14" s="169"/>
      <c r="AY14" s="14"/>
      <c r="AZ14" s="12"/>
      <c r="BA14" s="15"/>
      <c r="BB14" s="14"/>
      <c r="BC14" s="169"/>
      <c r="BD14" s="15"/>
      <c r="BE14" s="14"/>
      <c r="BF14" s="12"/>
      <c r="BG14" s="15"/>
      <c r="BH14" s="147"/>
      <c r="BI14" s="12"/>
      <c r="BJ14" s="169"/>
      <c r="BK14" s="14"/>
      <c r="BL14" s="12"/>
      <c r="BM14" s="15"/>
      <c r="BN14" s="14"/>
      <c r="BO14" s="169"/>
      <c r="BP14" s="15"/>
      <c r="BQ14" s="14"/>
      <c r="BR14" s="12"/>
      <c r="BS14" s="15"/>
      <c r="BT14" s="147"/>
      <c r="BU14" s="12"/>
      <c r="BV14" s="169"/>
      <c r="BW14" s="14"/>
      <c r="BX14" s="12"/>
      <c r="BY14" s="15"/>
      <c r="BZ14" s="14"/>
      <c r="CA14" s="169"/>
      <c r="CB14" s="15"/>
    </row>
    <row r="15" spans="1:80" ht="14.25" customHeight="1">
      <c r="A15" s="217"/>
      <c r="B15" s="217"/>
      <c r="C15" s="170" t="s">
        <v>5</v>
      </c>
      <c r="D15" s="2"/>
      <c r="E15" s="234"/>
      <c r="F15" s="206"/>
      <c r="G15" s="52" t="s">
        <v>23</v>
      </c>
      <c r="H15" s="156"/>
      <c r="I15" s="18"/>
      <c r="J15" s="16"/>
      <c r="K15" s="298"/>
      <c r="L15" s="299"/>
      <c r="M15" s="16"/>
      <c r="N15" s="17"/>
      <c r="O15" s="18"/>
      <c r="P15" s="16"/>
      <c r="Q15" s="298"/>
      <c r="R15" s="18"/>
      <c r="S15" s="17"/>
      <c r="T15" s="298"/>
      <c r="U15" s="18"/>
      <c r="V15" s="16"/>
      <c r="W15" s="298"/>
      <c r="X15" s="299"/>
      <c r="Y15" s="16"/>
      <c r="Z15" s="17"/>
      <c r="AA15" s="18"/>
      <c r="AB15" s="16"/>
      <c r="AC15" s="298"/>
      <c r="AD15" s="18"/>
      <c r="AE15" s="17"/>
      <c r="AF15" s="298"/>
      <c r="AG15" s="18"/>
      <c r="AH15" s="16"/>
      <c r="AI15" s="298"/>
      <c r="AJ15" s="299"/>
      <c r="AK15" s="16"/>
      <c r="AL15" s="17"/>
      <c r="AM15" s="18"/>
      <c r="AN15" s="16"/>
      <c r="AO15" s="298"/>
      <c r="AP15" s="18"/>
      <c r="AQ15" s="17"/>
      <c r="AR15" s="298"/>
      <c r="AS15" s="18"/>
      <c r="AT15" s="16"/>
      <c r="AU15" s="298"/>
      <c r="AV15" s="299"/>
      <c r="AW15" s="16"/>
      <c r="AX15" s="17"/>
      <c r="AY15" s="18"/>
      <c r="AZ15" s="16"/>
      <c r="BA15" s="298"/>
      <c r="BB15" s="18"/>
      <c r="BC15" s="17"/>
      <c r="BD15" s="298"/>
      <c r="BE15" s="18"/>
      <c r="BF15" s="16"/>
      <c r="BG15" s="298"/>
      <c r="BH15" s="299"/>
      <c r="BI15" s="16"/>
      <c r="BJ15" s="17"/>
      <c r="BK15" s="18"/>
      <c r="BL15" s="16"/>
      <c r="BM15" s="298"/>
      <c r="BN15" s="18"/>
      <c r="BO15" s="17"/>
      <c r="BP15" s="298"/>
      <c r="BQ15" s="18"/>
      <c r="BR15" s="16"/>
      <c r="BS15" s="298"/>
      <c r="BT15" s="299"/>
      <c r="BU15" s="16"/>
      <c r="BV15" s="17"/>
      <c r="BW15" s="18"/>
      <c r="BX15" s="16"/>
      <c r="BY15" s="298"/>
      <c r="BZ15" s="18"/>
      <c r="CA15" s="17"/>
      <c r="CB15" s="298"/>
    </row>
    <row r="16" spans="1:80" ht="14.25" customHeight="1" thickBot="1">
      <c r="A16" s="217"/>
      <c r="B16" s="217"/>
      <c r="C16" s="347"/>
      <c r="D16" s="3"/>
      <c r="E16" s="224"/>
      <c r="F16" s="226"/>
      <c r="G16" s="178"/>
      <c r="H16" s="168"/>
      <c r="I16" s="341"/>
      <c r="J16" s="342"/>
      <c r="K16" s="339"/>
      <c r="L16" s="343"/>
      <c r="M16" s="342"/>
      <c r="N16" s="340"/>
      <c r="O16" s="341"/>
      <c r="P16" s="342"/>
      <c r="Q16" s="339"/>
      <c r="R16" s="341"/>
      <c r="S16" s="340"/>
      <c r="T16" s="339"/>
      <c r="U16" s="341"/>
      <c r="V16" s="342"/>
      <c r="W16" s="339"/>
      <c r="X16" s="343"/>
      <c r="Y16" s="342"/>
      <c r="Z16" s="340"/>
      <c r="AA16" s="341"/>
      <c r="AB16" s="342"/>
      <c r="AC16" s="339"/>
      <c r="AD16" s="341"/>
      <c r="AE16" s="340"/>
      <c r="AF16" s="339"/>
      <c r="AG16" s="341"/>
      <c r="AH16" s="342"/>
      <c r="AI16" s="339"/>
      <c r="AJ16" s="343"/>
      <c r="AK16" s="342"/>
      <c r="AL16" s="340"/>
      <c r="AM16" s="341"/>
      <c r="AN16" s="342"/>
      <c r="AO16" s="339"/>
      <c r="AP16" s="341"/>
      <c r="AQ16" s="340"/>
      <c r="AR16" s="339"/>
      <c r="AS16" s="341"/>
      <c r="AT16" s="342"/>
      <c r="AU16" s="339"/>
      <c r="AV16" s="343"/>
      <c r="AW16" s="342"/>
      <c r="AX16" s="340"/>
      <c r="AY16" s="341"/>
      <c r="AZ16" s="342"/>
      <c r="BA16" s="339"/>
      <c r="BB16" s="341"/>
      <c r="BC16" s="340"/>
      <c r="BD16" s="339"/>
      <c r="BE16" s="341"/>
      <c r="BF16" s="342"/>
      <c r="BG16" s="339"/>
      <c r="BH16" s="343"/>
      <c r="BI16" s="342"/>
      <c r="BJ16" s="340"/>
      <c r="BK16" s="341"/>
      <c r="BL16" s="342"/>
      <c r="BM16" s="339"/>
      <c r="BN16" s="341"/>
      <c r="BO16" s="340"/>
      <c r="BP16" s="339"/>
      <c r="BQ16" s="341"/>
      <c r="BR16" s="342"/>
      <c r="BS16" s="339"/>
      <c r="BT16" s="343"/>
      <c r="BU16" s="342"/>
      <c r="BV16" s="340"/>
      <c r="BW16" s="341"/>
      <c r="BX16" s="342"/>
      <c r="BY16" s="339"/>
      <c r="BZ16" s="341"/>
      <c r="CA16" s="340"/>
      <c r="CB16" s="339"/>
    </row>
    <row r="17" spans="1:80" ht="14.25" customHeight="1" thickBot="1">
      <c r="A17" s="217"/>
      <c r="B17" s="217"/>
      <c r="C17" s="171" t="s">
        <v>25</v>
      </c>
      <c r="D17" s="4" t="s">
        <v>12</v>
      </c>
      <c r="E17" s="207"/>
      <c r="F17" s="208"/>
      <c r="G17" s="208"/>
      <c r="H17" s="209"/>
      <c r="I17" s="207"/>
      <c r="J17" s="208"/>
      <c r="K17" s="209"/>
      <c r="L17" s="207"/>
      <c r="M17" s="208"/>
      <c r="N17" s="209"/>
      <c r="O17" s="207"/>
      <c r="P17" s="208"/>
      <c r="Q17" s="209"/>
      <c r="R17" s="207"/>
      <c r="S17" s="208"/>
      <c r="T17" s="209"/>
      <c r="U17" s="207"/>
      <c r="V17" s="208"/>
      <c r="W17" s="209"/>
      <c r="X17" s="207"/>
      <c r="Y17" s="208"/>
      <c r="Z17" s="209"/>
      <c r="AA17" s="207"/>
      <c r="AB17" s="208"/>
      <c r="AC17" s="209"/>
      <c r="AD17" s="207"/>
      <c r="AE17" s="208"/>
      <c r="AF17" s="209"/>
      <c r="AG17" s="207"/>
      <c r="AH17" s="208"/>
      <c r="AI17" s="209"/>
      <c r="AJ17" s="207"/>
      <c r="AK17" s="208"/>
      <c r="AL17" s="209"/>
      <c r="AM17" s="207"/>
      <c r="AN17" s="208"/>
      <c r="AO17" s="209"/>
      <c r="AP17" s="207"/>
      <c r="AQ17" s="208"/>
      <c r="AR17" s="209"/>
      <c r="AS17" s="207"/>
      <c r="AT17" s="208"/>
      <c r="AU17" s="209"/>
      <c r="AV17" s="207"/>
      <c r="AW17" s="208"/>
      <c r="AX17" s="209"/>
      <c r="AY17" s="207"/>
      <c r="AZ17" s="208"/>
      <c r="BA17" s="209"/>
      <c r="BB17" s="207"/>
      <c r="BC17" s="208"/>
      <c r="BD17" s="209"/>
      <c r="BE17" s="207"/>
      <c r="BF17" s="208"/>
      <c r="BG17" s="209"/>
      <c r="BH17" s="207"/>
      <c r="BI17" s="208"/>
      <c r="BJ17" s="209"/>
      <c r="BK17" s="207"/>
      <c r="BL17" s="208"/>
      <c r="BM17" s="209"/>
      <c r="BN17" s="207"/>
      <c r="BO17" s="208"/>
      <c r="BP17" s="209"/>
      <c r="BQ17" s="207"/>
      <c r="BR17" s="208"/>
      <c r="BS17" s="209"/>
      <c r="BT17" s="207"/>
      <c r="BU17" s="208"/>
      <c r="BV17" s="209"/>
      <c r="BW17" s="207"/>
      <c r="BX17" s="208"/>
      <c r="BY17" s="209"/>
      <c r="BZ17" s="207"/>
      <c r="CA17" s="208"/>
      <c r="CB17" s="209"/>
    </row>
    <row r="18" spans="1:80" ht="14.25" customHeight="1">
      <c r="A18" s="217"/>
      <c r="B18" s="217"/>
      <c r="C18" s="235" t="s">
        <v>6</v>
      </c>
      <c r="D18" s="1" t="s">
        <v>36</v>
      </c>
      <c r="E18" s="232" t="s">
        <v>127</v>
      </c>
      <c r="F18" s="233"/>
      <c r="G18" s="148"/>
      <c r="H18" s="149"/>
      <c r="I18" s="426">
        <f>I19+I20</f>
        <v>1995.8756065694206</v>
      </c>
      <c r="J18" s="162">
        <f>J19+J20</f>
        <v>23.868000000000002</v>
      </c>
      <c r="K18" s="163">
        <f>K19+K20</f>
        <v>11.394</v>
      </c>
      <c r="L18" s="426">
        <f>L19+L20</f>
        <v>2025.8441208281665</v>
      </c>
      <c r="M18" s="162">
        <f>M19+M20</f>
        <v>24.426000000000002</v>
      </c>
      <c r="N18" s="163">
        <f>N19+N20</f>
        <v>12.15</v>
      </c>
      <c r="O18" s="426">
        <f>O19+O20</f>
        <v>2007.1683001758138</v>
      </c>
      <c r="P18" s="162">
        <f>P19+P20</f>
        <v>24.21</v>
      </c>
      <c r="Q18" s="163">
        <f>Q19+Q20</f>
        <v>12.077999999999999</v>
      </c>
      <c r="R18" s="426">
        <f>R19+R20</f>
        <v>2366.7687227863107</v>
      </c>
      <c r="S18" s="162">
        <f>S19+S20</f>
        <v>23.904</v>
      </c>
      <c r="T18" s="163">
        <f>T19+T20</f>
        <v>11.916</v>
      </c>
      <c r="U18" s="426">
        <f>U19+U20</f>
        <v>1988.7413594191803</v>
      </c>
      <c r="V18" s="162">
        <f>V19+V20</f>
        <v>24.048000000000002</v>
      </c>
      <c r="W18" s="163">
        <f>W19+W20</f>
        <v>12.132000000000001</v>
      </c>
      <c r="X18" s="426">
        <f>X19+X20</f>
        <v>1987.4896352397072</v>
      </c>
      <c r="Y18" s="162">
        <f>Y19+Y20</f>
        <v>23.994</v>
      </c>
      <c r="Z18" s="163">
        <f>Z19+Z20</f>
        <v>11.988</v>
      </c>
      <c r="AA18" s="426">
        <f>AA19+AA20</f>
        <v>1946.2201570312975</v>
      </c>
      <c r="AB18" s="162">
        <f>AB19+AB20</f>
        <v>23.652000000000001</v>
      </c>
      <c r="AC18" s="163">
        <f>AC19+AC20</f>
        <v>11.79</v>
      </c>
      <c r="AD18" s="426">
        <f>AD19+AD20</f>
        <v>1955.3477730590266</v>
      </c>
      <c r="AE18" s="162">
        <f>AE19+AE20</f>
        <v>23.4</v>
      </c>
      <c r="AF18" s="163">
        <f>AF19+AF20</f>
        <v>11.231999999999999</v>
      </c>
      <c r="AG18" s="426">
        <f>AG19+AG20</f>
        <v>2058.7560663246745</v>
      </c>
      <c r="AH18" s="162">
        <f>AH19+AH20</f>
        <v>25.02</v>
      </c>
      <c r="AI18" s="163">
        <f>AI19+AI20</f>
        <v>13.085999999999999</v>
      </c>
      <c r="AJ18" s="426">
        <f>AJ19+AJ20</f>
        <v>2231.2738035323682</v>
      </c>
      <c r="AK18" s="162">
        <f>AK19+AK20</f>
        <v>27.666</v>
      </c>
      <c r="AL18" s="163">
        <f>AL19+AL20</f>
        <v>15.893999999999998</v>
      </c>
      <c r="AM18" s="426">
        <f>AM19+AM20</f>
        <v>2374.4025177164804</v>
      </c>
      <c r="AN18" s="162">
        <f>AN19+AN20</f>
        <v>29.448</v>
      </c>
      <c r="AO18" s="163">
        <f>AO19+AO20</f>
        <v>16.398</v>
      </c>
      <c r="AP18" s="426">
        <f>AP19+AP20</f>
        <v>2155.0833035124365</v>
      </c>
      <c r="AQ18" s="162">
        <f>AQ19+AQ20</f>
        <v>26.874000000000002</v>
      </c>
      <c r="AR18" s="163">
        <f>AR19+AR20</f>
        <v>14.742000000000001</v>
      </c>
      <c r="AS18" s="426">
        <f>AS19+AS20</f>
        <v>2273.4091490279511</v>
      </c>
      <c r="AT18" s="162">
        <f>AT19+AT20</f>
        <v>28.782000000000004</v>
      </c>
      <c r="AU18" s="163">
        <f>AU19+AU20</f>
        <v>16.920000000000002</v>
      </c>
      <c r="AV18" s="426">
        <f>AV19+AV20</f>
        <v>2444.2142442321765</v>
      </c>
      <c r="AW18" s="162">
        <f>AW19+AW20</f>
        <v>30.707999999999998</v>
      </c>
      <c r="AX18" s="163">
        <f>AX19+AX20</f>
        <v>17.585999999999999</v>
      </c>
      <c r="AY18" s="426">
        <f>AY19+AY20</f>
        <v>2268.8996159102562</v>
      </c>
      <c r="AZ18" s="162">
        <f>AZ19+AZ20</f>
        <v>28.71</v>
      </c>
      <c r="BA18" s="163">
        <f>BA19+BA20</f>
        <v>16.847999999999999</v>
      </c>
      <c r="BB18" s="426">
        <f>BB19+BB20</f>
        <v>2177.4614159369185</v>
      </c>
      <c r="BC18" s="162">
        <f>BC19+BC20</f>
        <v>26.802</v>
      </c>
      <c r="BD18" s="163">
        <f>BD19+BD20</f>
        <v>13.824000000000002</v>
      </c>
      <c r="BE18" s="426">
        <f>BE19+BE20</f>
        <v>2046.500210502184</v>
      </c>
      <c r="BF18" s="162">
        <f>BF19+BF20</f>
        <v>24.911999999999999</v>
      </c>
      <c r="BG18" s="163">
        <f>BG19+BG20</f>
        <v>12.527999999999999</v>
      </c>
      <c r="BH18" s="426">
        <f>BH19+BH20</f>
        <v>2156.7834331777503</v>
      </c>
      <c r="BI18" s="162">
        <f>BI19+BI20</f>
        <v>26.747999999999998</v>
      </c>
      <c r="BJ18" s="163">
        <f>BJ19+BJ20</f>
        <v>14.202</v>
      </c>
      <c r="BK18" s="426">
        <f>BK19+BK20</f>
        <v>2143.0343385104934</v>
      </c>
      <c r="BL18" s="162">
        <f>BL19+BL20</f>
        <v>26.154</v>
      </c>
      <c r="BM18" s="163">
        <f>BM19+BM20</f>
        <v>13.356000000000002</v>
      </c>
      <c r="BN18" s="426">
        <f>BN19+BN20</f>
        <v>1987.8183485589832</v>
      </c>
      <c r="BO18" s="162">
        <f>BO19+BO20</f>
        <v>24.66</v>
      </c>
      <c r="BP18" s="163">
        <f>BP19+BP20</f>
        <v>12.528</v>
      </c>
      <c r="BQ18" s="426">
        <f>BQ19+BQ20</f>
        <v>2106.0483222920466</v>
      </c>
      <c r="BR18" s="162">
        <f>BR19+BR20</f>
        <v>26.352</v>
      </c>
      <c r="BS18" s="163">
        <f>BS19+BS20</f>
        <v>14.021999999999998</v>
      </c>
      <c r="BT18" s="426">
        <f>BT19+BT20</f>
        <v>2153.4695636569049</v>
      </c>
      <c r="BU18" s="162">
        <f>BU19+BU20</f>
        <v>27.143999999999998</v>
      </c>
      <c r="BV18" s="163">
        <f>BV19+BV20</f>
        <v>14.975999999999999</v>
      </c>
      <c r="BW18" s="426">
        <f>BW19+BW20</f>
        <v>2078.864188978444</v>
      </c>
      <c r="BX18" s="162">
        <f>BX19+BX20</f>
        <v>25.667999999999999</v>
      </c>
      <c r="BY18" s="163">
        <f>BY19+BY20</f>
        <v>13.32</v>
      </c>
      <c r="BZ18" s="426">
        <f>BZ19+BZ20</f>
        <v>1976.4014976869998</v>
      </c>
      <c r="CA18" s="162">
        <f>CA19+CA20</f>
        <v>24.084</v>
      </c>
      <c r="CB18" s="163">
        <f>CB19+CB20</f>
        <v>11.106</v>
      </c>
    </row>
    <row r="19" spans="1:80" ht="14.25" customHeight="1">
      <c r="A19" s="217"/>
      <c r="B19" s="217"/>
      <c r="C19" s="236"/>
      <c r="D19" s="2" t="s">
        <v>36</v>
      </c>
      <c r="E19" s="234" t="s">
        <v>126</v>
      </c>
      <c r="F19" s="206"/>
      <c r="G19" s="155"/>
      <c r="H19" s="156"/>
      <c r="I19" s="106">
        <f>I7+I8</f>
        <v>1995.8756065694206</v>
      </c>
      <c r="J19" s="71">
        <f>J7+J8</f>
        <v>23.868000000000002</v>
      </c>
      <c r="K19" s="72">
        <f>K7+K8</f>
        <v>11.394</v>
      </c>
      <c r="L19" s="106">
        <f>L7+L8</f>
        <v>2025.8441208281665</v>
      </c>
      <c r="M19" s="71">
        <f>M7+M8</f>
        <v>24.426000000000002</v>
      </c>
      <c r="N19" s="72">
        <f>N7+N8</f>
        <v>12.15</v>
      </c>
      <c r="O19" s="106">
        <f>O7+O8</f>
        <v>2007.1683001758138</v>
      </c>
      <c r="P19" s="71">
        <f>P7+P8</f>
        <v>24.21</v>
      </c>
      <c r="Q19" s="72">
        <f>Q7+Q8</f>
        <v>12.077999999999999</v>
      </c>
      <c r="R19" s="106">
        <f>R7+R8</f>
        <v>2366.7687227863107</v>
      </c>
      <c r="S19" s="71">
        <f>S7+S8</f>
        <v>23.904</v>
      </c>
      <c r="T19" s="72">
        <f>T7+T8</f>
        <v>11.916</v>
      </c>
      <c r="U19" s="106">
        <f>U7+U8</f>
        <v>1988.7413594191803</v>
      </c>
      <c r="V19" s="71">
        <f>V7+V8</f>
        <v>24.048000000000002</v>
      </c>
      <c r="W19" s="72">
        <f>W7+W8</f>
        <v>12.132000000000001</v>
      </c>
      <c r="X19" s="106">
        <f>X7+X8</f>
        <v>1987.4896352397072</v>
      </c>
      <c r="Y19" s="71">
        <f>Y7+Y8</f>
        <v>23.994</v>
      </c>
      <c r="Z19" s="72">
        <f>Z7+Z8</f>
        <v>11.988</v>
      </c>
      <c r="AA19" s="106">
        <f>AA7+AA8</f>
        <v>1946.2201570312975</v>
      </c>
      <c r="AB19" s="71">
        <f>AB7+AB8</f>
        <v>23.652000000000001</v>
      </c>
      <c r="AC19" s="72">
        <f>AC7+AC8</f>
        <v>11.79</v>
      </c>
      <c r="AD19" s="106">
        <f>AD7+AD8</f>
        <v>1955.3477730590266</v>
      </c>
      <c r="AE19" s="71">
        <f>AE7+AE8</f>
        <v>23.4</v>
      </c>
      <c r="AF19" s="72">
        <f>AF7+AF8</f>
        <v>11.231999999999999</v>
      </c>
      <c r="AG19" s="106">
        <f>AG7+AG8</f>
        <v>2058.7560663246745</v>
      </c>
      <c r="AH19" s="71">
        <f>AH7+AH8</f>
        <v>25.02</v>
      </c>
      <c r="AI19" s="72">
        <f>AI7+AI8</f>
        <v>13.085999999999999</v>
      </c>
      <c r="AJ19" s="106">
        <f>AJ7+AJ8</f>
        <v>2231.2738035323682</v>
      </c>
      <c r="AK19" s="71">
        <f>AK7+AK8</f>
        <v>27.666</v>
      </c>
      <c r="AL19" s="72">
        <f>AL7+AL8</f>
        <v>15.893999999999998</v>
      </c>
      <c r="AM19" s="106">
        <f>AM7+AM8</f>
        <v>2374.4025177164804</v>
      </c>
      <c r="AN19" s="71">
        <f>AN7+AN8</f>
        <v>29.448</v>
      </c>
      <c r="AO19" s="72">
        <f>AO7+AO8</f>
        <v>16.398</v>
      </c>
      <c r="AP19" s="106">
        <f>AP7+AP8</f>
        <v>2155.0833035124365</v>
      </c>
      <c r="AQ19" s="71">
        <f>AQ7+AQ8</f>
        <v>26.874000000000002</v>
      </c>
      <c r="AR19" s="72">
        <f>AR7+AR8</f>
        <v>14.742000000000001</v>
      </c>
      <c r="AS19" s="106">
        <f>AS7+AS8</f>
        <v>2273.4091490279511</v>
      </c>
      <c r="AT19" s="71">
        <f>AT7+AT8</f>
        <v>28.782000000000004</v>
      </c>
      <c r="AU19" s="72">
        <f>AU7+AU8</f>
        <v>16.920000000000002</v>
      </c>
      <c r="AV19" s="106">
        <f>AV7+AV8</f>
        <v>2444.2142442321765</v>
      </c>
      <c r="AW19" s="71">
        <f>AW7+AW8</f>
        <v>30.707999999999998</v>
      </c>
      <c r="AX19" s="72">
        <f>AX7+AX8</f>
        <v>17.585999999999999</v>
      </c>
      <c r="AY19" s="106">
        <f>AY7+AY8</f>
        <v>2268.8996159102562</v>
      </c>
      <c r="AZ19" s="71">
        <f>AZ7+AZ8</f>
        <v>28.71</v>
      </c>
      <c r="BA19" s="72">
        <f>BA7+BA8</f>
        <v>16.847999999999999</v>
      </c>
      <c r="BB19" s="106">
        <f>BB7+BB8</f>
        <v>2177.4614159369185</v>
      </c>
      <c r="BC19" s="71">
        <f>BC7+BC8</f>
        <v>26.802</v>
      </c>
      <c r="BD19" s="72">
        <f>BD7+BD8</f>
        <v>13.824000000000002</v>
      </c>
      <c r="BE19" s="106">
        <f>BE7+BE8</f>
        <v>2046.500210502184</v>
      </c>
      <c r="BF19" s="71">
        <f>BF7+BF8</f>
        <v>24.911999999999999</v>
      </c>
      <c r="BG19" s="72">
        <f>BG7+BG8</f>
        <v>12.527999999999999</v>
      </c>
      <c r="BH19" s="106">
        <f>BH7+BH8</f>
        <v>2156.7834331777503</v>
      </c>
      <c r="BI19" s="71">
        <f>BI7+BI8</f>
        <v>26.747999999999998</v>
      </c>
      <c r="BJ19" s="72">
        <f>BJ7+BJ8</f>
        <v>14.202</v>
      </c>
      <c r="BK19" s="106">
        <f>BK7+BK8</f>
        <v>2143.0343385104934</v>
      </c>
      <c r="BL19" s="71">
        <f>BL7+BL8</f>
        <v>26.154</v>
      </c>
      <c r="BM19" s="72">
        <f>BM7+BM8</f>
        <v>13.356000000000002</v>
      </c>
      <c r="BN19" s="106">
        <f>BN7+BN8</f>
        <v>1987.8183485589832</v>
      </c>
      <c r="BO19" s="71">
        <f>BO7+BO8</f>
        <v>24.66</v>
      </c>
      <c r="BP19" s="72">
        <f>BP7+BP8</f>
        <v>12.528</v>
      </c>
      <c r="BQ19" s="106">
        <f>BQ7+BQ8</f>
        <v>2106.0483222920466</v>
      </c>
      <c r="BR19" s="71">
        <f>BR7+BR8</f>
        <v>26.352</v>
      </c>
      <c r="BS19" s="72">
        <f>BS7+BS8</f>
        <v>14.021999999999998</v>
      </c>
      <c r="BT19" s="106">
        <f>BT7+BT8</f>
        <v>2153.4695636569049</v>
      </c>
      <c r="BU19" s="71">
        <f>BU7+BU8</f>
        <v>27.143999999999998</v>
      </c>
      <c r="BV19" s="72">
        <f>BV7+BV8</f>
        <v>14.975999999999999</v>
      </c>
      <c r="BW19" s="106">
        <f>BW7+BW8</f>
        <v>2078.864188978444</v>
      </c>
      <c r="BX19" s="71">
        <f>BX7+BX8</f>
        <v>25.667999999999999</v>
      </c>
      <c r="BY19" s="72">
        <f>BY7+BY8</f>
        <v>13.32</v>
      </c>
      <c r="BZ19" s="106">
        <f>BZ7+BZ8</f>
        <v>1976.4014976869998</v>
      </c>
      <c r="CA19" s="71">
        <f>CA7+CA8</f>
        <v>24.084</v>
      </c>
      <c r="CB19" s="72">
        <f>CB7+CB8</f>
        <v>11.106</v>
      </c>
    </row>
    <row r="20" spans="1:80" ht="14.25" customHeight="1" thickBot="1">
      <c r="A20" s="217"/>
      <c r="B20" s="219"/>
      <c r="C20" s="237"/>
      <c r="D20" s="3" t="s">
        <v>36</v>
      </c>
      <c r="E20" s="224" t="s">
        <v>40</v>
      </c>
      <c r="F20" s="226"/>
      <c r="G20" s="178"/>
      <c r="H20" s="168"/>
      <c r="I20" s="107">
        <f>I11+I12</f>
        <v>0</v>
      </c>
      <c r="J20" s="59">
        <f>J11+J12</f>
        <v>0</v>
      </c>
      <c r="K20" s="60">
        <f>K11+K12</f>
        <v>0</v>
      </c>
      <c r="L20" s="107">
        <f>L11+L12</f>
        <v>0</v>
      </c>
      <c r="M20" s="59">
        <f>M11+M12</f>
        <v>0</v>
      </c>
      <c r="N20" s="60">
        <f>N11+N12</f>
        <v>0</v>
      </c>
      <c r="O20" s="107">
        <f>N11+O12</f>
        <v>0</v>
      </c>
      <c r="P20" s="59">
        <f>P11+P12</f>
        <v>0</v>
      </c>
      <c r="Q20" s="60">
        <f>Q11+Q12</f>
        <v>0</v>
      </c>
      <c r="R20" s="107">
        <f>R11+R12</f>
        <v>0</v>
      </c>
      <c r="S20" s="59">
        <f>S11+S12</f>
        <v>0</v>
      </c>
      <c r="T20" s="60">
        <f>T11+T12</f>
        <v>0</v>
      </c>
      <c r="U20" s="107">
        <f>U11+U12</f>
        <v>0</v>
      </c>
      <c r="V20" s="59">
        <f>V11+V12</f>
        <v>0</v>
      </c>
      <c r="W20" s="60">
        <f>W11+W12</f>
        <v>0</v>
      </c>
      <c r="X20" s="107">
        <f>X11+X12</f>
        <v>0</v>
      </c>
      <c r="Y20" s="59">
        <f>Y11+Y12</f>
        <v>0</v>
      </c>
      <c r="Z20" s="60">
        <f>Z11+Z12</f>
        <v>0</v>
      </c>
      <c r="AA20" s="107">
        <f>Z11+AA12</f>
        <v>0</v>
      </c>
      <c r="AB20" s="59">
        <f>AB11+AB12</f>
        <v>0</v>
      </c>
      <c r="AC20" s="60">
        <f>AC11+AC12</f>
        <v>0</v>
      </c>
      <c r="AD20" s="107">
        <f>AD11+AD12</f>
        <v>0</v>
      </c>
      <c r="AE20" s="59">
        <f>AE11+AE12</f>
        <v>0</v>
      </c>
      <c r="AF20" s="60">
        <f>AF11+AF12</f>
        <v>0</v>
      </c>
      <c r="AG20" s="107">
        <f>AG11+AG12</f>
        <v>0</v>
      </c>
      <c r="AH20" s="59">
        <f>AH11+AH12</f>
        <v>0</v>
      </c>
      <c r="AI20" s="60">
        <f>AI11+AI12</f>
        <v>0</v>
      </c>
      <c r="AJ20" s="107">
        <f>AJ11+AJ12</f>
        <v>0</v>
      </c>
      <c r="AK20" s="59">
        <f>AK11+AK12</f>
        <v>0</v>
      </c>
      <c r="AL20" s="60">
        <f>AL11+AL12</f>
        <v>0</v>
      </c>
      <c r="AM20" s="107">
        <f>AL11+AM12</f>
        <v>0</v>
      </c>
      <c r="AN20" s="59">
        <f>AN11+AN12</f>
        <v>0</v>
      </c>
      <c r="AO20" s="60">
        <f>AO11+AO12</f>
        <v>0</v>
      </c>
      <c r="AP20" s="107">
        <f>AP11+AP12</f>
        <v>0</v>
      </c>
      <c r="AQ20" s="59">
        <f>AQ11+AQ12</f>
        <v>0</v>
      </c>
      <c r="AR20" s="60">
        <f>AR11+AR12</f>
        <v>0</v>
      </c>
      <c r="AS20" s="107">
        <f>AS11+AS12</f>
        <v>0</v>
      </c>
      <c r="AT20" s="59">
        <f>AT11+AT12</f>
        <v>0</v>
      </c>
      <c r="AU20" s="60">
        <f>AU11+AU12</f>
        <v>0</v>
      </c>
      <c r="AV20" s="107">
        <f>AV11+AV12</f>
        <v>0</v>
      </c>
      <c r="AW20" s="59">
        <f>AW11+AW12</f>
        <v>0</v>
      </c>
      <c r="AX20" s="60">
        <f>AX11+AX12</f>
        <v>0</v>
      </c>
      <c r="AY20" s="107">
        <f>AX11+AY12</f>
        <v>0</v>
      </c>
      <c r="AZ20" s="59">
        <f>AZ11+AZ12</f>
        <v>0</v>
      </c>
      <c r="BA20" s="60">
        <f>BA11+BA12</f>
        <v>0</v>
      </c>
      <c r="BB20" s="107">
        <f>BB11+BB12</f>
        <v>0</v>
      </c>
      <c r="BC20" s="59">
        <f>BC11+BC12</f>
        <v>0</v>
      </c>
      <c r="BD20" s="60">
        <f>BD11+BD12</f>
        <v>0</v>
      </c>
      <c r="BE20" s="107">
        <f>BE11+BE12</f>
        <v>0</v>
      </c>
      <c r="BF20" s="59">
        <f>BF11+BF12</f>
        <v>0</v>
      </c>
      <c r="BG20" s="60">
        <f>BG11+BG12</f>
        <v>0</v>
      </c>
      <c r="BH20" s="107">
        <f>BH11+BH12</f>
        <v>0</v>
      </c>
      <c r="BI20" s="59">
        <f>BI11+BI12</f>
        <v>0</v>
      </c>
      <c r="BJ20" s="60">
        <f>BJ11+BJ12</f>
        <v>0</v>
      </c>
      <c r="BK20" s="107">
        <f>BJ11+BK12</f>
        <v>0</v>
      </c>
      <c r="BL20" s="59">
        <f>BL11+BL12</f>
        <v>0</v>
      </c>
      <c r="BM20" s="60">
        <f>BM11+BM12</f>
        <v>0</v>
      </c>
      <c r="BN20" s="107">
        <f>BN11+BN12</f>
        <v>0</v>
      </c>
      <c r="BO20" s="59">
        <f>BO11+BO12</f>
        <v>0</v>
      </c>
      <c r="BP20" s="60">
        <f>BP11+BP12</f>
        <v>0</v>
      </c>
      <c r="BQ20" s="107">
        <f>BQ11+BQ12</f>
        <v>0</v>
      </c>
      <c r="BR20" s="59">
        <f>BR11+BR12</f>
        <v>0</v>
      </c>
      <c r="BS20" s="60">
        <f>BS11+BS12</f>
        <v>0</v>
      </c>
      <c r="BT20" s="107">
        <f>BT11+BT12</f>
        <v>0</v>
      </c>
      <c r="BU20" s="59">
        <f>BU11+BU12</f>
        <v>0</v>
      </c>
      <c r="BV20" s="60">
        <f>BV11+BV12</f>
        <v>0</v>
      </c>
      <c r="BW20" s="107">
        <f>BV11+BW12</f>
        <v>0</v>
      </c>
      <c r="BX20" s="59">
        <f>BX11+BX12</f>
        <v>0</v>
      </c>
      <c r="BY20" s="60">
        <f>BY11+BY12</f>
        <v>0</v>
      </c>
      <c r="BZ20" s="107">
        <f>BZ11+BZ12</f>
        <v>0</v>
      </c>
      <c r="CA20" s="59">
        <f>CA11+CA12</f>
        <v>0</v>
      </c>
      <c r="CB20" s="60">
        <f>CB11+CB12</f>
        <v>0</v>
      </c>
    </row>
    <row r="21" spans="1:80" ht="14.25" customHeight="1">
      <c r="A21" s="217"/>
      <c r="B21" s="216" t="s">
        <v>11</v>
      </c>
      <c r="C21" s="220" t="s">
        <v>28</v>
      </c>
      <c r="D21" s="221"/>
      <c r="E21" s="232"/>
      <c r="F21" s="285"/>
      <c r="G21" s="241"/>
      <c r="H21" s="233"/>
      <c r="I21" s="5" t="s">
        <v>1</v>
      </c>
      <c r="J21" s="6" t="s">
        <v>29</v>
      </c>
      <c r="K21" s="7" t="s">
        <v>3</v>
      </c>
      <c r="L21" s="5" t="s">
        <v>1</v>
      </c>
      <c r="M21" s="6" t="s">
        <v>29</v>
      </c>
      <c r="N21" s="7" t="s">
        <v>3</v>
      </c>
      <c r="O21" s="5" t="s">
        <v>1</v>
      </c>
      <c r="P21" s="6" t="s">
        <v>29</v>
      </c>
      <c r="Q21" s="7" t="s">
        <v>3</v>
      </c>
      <c r="R21" s="5" t="s">
        <v>1</v>
      </c>
      <c r="S21" s="6" t="s">
        <v>29</v>
      </c>
      <c r="T21" s="7" t="s">
        <v>3</v>
      </c>
      <c r="U21" s="5" t="s">
        <v>1</v>
      </c>
      <c r="V21" s="6" t="s">
        <v>29</v>
      </c>
      <c r="W21" s="7" t="s">
        <v>3</v>
      </c>
      <c r="X21" s="5" t="s">
        <v>1</v>
      </c>
      <c r="Y21" s="6" t="s">
        <v>29</v>
      </c>
      <c r="Z21" s="7" t="s">
        <v>3</v>
      </c>
      <c r="AA21" s="5" t="s">
        <v>1</v>
      </c>
      <c r="AB21" s="6" t="s">
        <v>29</v>
      </c>
      <c r="AC21" s="7" t="s">
        <v>3</v>
      </c>
      <c r="AD21" s="5" t="s">
        <v>1</v>
      </c>
      <c r="AE21" s="6" t="s">
        <v>29</v>
      </c>
      <c r="AF21" s="7" t="s">
        <v>3</v>
      </c>
      <c r="AG21" s="5" t="s">
        <v>1</v>
      </c>
      <c r="AH21" s="6" t="s">
        <v>29</v>
      </c>
      <c r="AI21" s="7" t="s">
        <v>3</v>
      </c>
      <c r="AJ21" s="5" t="s">
        <v>1</v>
      </c>
      <c r="AK21" s="6" t="s">
        <v>29</v>
      </c>
      <c r="AL21" s="7" t="s">
        <v>3</v>
      </c>
      <c r="AM21" s="5" t="s">
        <v>1</v>
      </c>
      <c r="AN21" s="6" t="s">
        <v>29</v>
      </c>
      <c r="AO21" s="7" t="s">
        <v>3</v>
      </c>
      <c r="AP21" s="5" t="s">
        <v>1</v>
      </c>
      <c r="AQ21" s="6" t="s">
        <v>29</v>
      </c>
      <c r="AR21" s="7" t="s">
        <v>3</v>
      </c>
      <c r="AS21" s="5" t="s">
        <v>1</v>
      </c>
      <c r="AT21" s="6" t="s">
        <v>29</v>
      </c>
      <c r="AU21" s="7" t="s">
        <v>3</v>
      </c>
      <c r="AV21" s="5" t="s">
        <v>1</v>
      </c>
      <c r="AW21" s="6" t="s">
        <v>29</v>
      </c>
      <c r="AX21" s="7" t="s">
        <v>3</v>
      </c>
      <c r="AY21" s="5" t="s">
        <v>1</v>
      </c>
      <c r="AZ21" s="6" t="s">
        <v>29</v>
      </c>
      <c r="BA21" s="7" t="s">
        <v>3</v>
      </c>
      <c r="BB21" s="5" t="s">
        <v>1</v>
      </c>
      <c r="BC21" s="6" t="s">
        <v>29</v>
      </c>
      <c r="BD21" s="7" t="s">
        <v>3</v>
      </c>
      <c r="BE21" s="5" t="s">
        <v>1</v>
      </c>
      <c r="BF21" s="6" t="s">
        <v>29</v>
      </c>
      <c r="BG21" s="7" t="s">
        <v>3</v>
      </c>
      <c r="BH21" s="5" t="s">
        <v>1</v>
      </c>
      <c r="BI21" s="6" t="s">
        <v>29</v>
      </c>
      <c r="BJ21" s="7" t="s">
        <v>3</v>
      </c>
      <c r="BK21" s="5" t="s">
        <v>1</v>
      </c>
      <c r="BL21" s="6" t="s">
        <v>29</v>
      </c>
      <c r="BM21" s="7" t="s">
        <v>3</v>
      </c>
      <c r="BN21" s="5" t="s">
        <v>1</v>
      </c>
      <c r="BO21" s="6" t="s">
        <v>29</v>
      </c>
      <c r="BP21" s="7" t="s">
        <v>3</v>
      </c>
      <c r="BQ21" s="5" t="s">
        <v>1</v>
      </c>
      <c r="BR21" s="6" t="s">
        <v>29</v>
      </c>
      <c r="BS21" s="7" t="s">
        <v>3</v>
      </c>
      <c r="BT21" s="5" t="s">
        <v>1</v>
      </c>
      <c r="BU21" s="6" t="s">
        <v>29</v>
      </c>
      <c r="BV21" s="7" t="s">
        <v>3</v>
      </c>
      <c r="BW21" s="5" t="s">
        <v>1</v>
      </c>
      <c r="BX21" s="6" t="s">
        <v>29</v>
      </c>
      <c r="BY21" s="7" t="s">
        <v>3</v>
      </c>
      <c r="BZ21" s="5" t="s">
        <v>1</v>
      </c>
      <c r="CA21" s="6" t="s">
        <v>29</v>
      </c>
      <c r="CB21" s="7" t="s">
        <v>3</v>
      </c>
    </row>
    <row r="22" spans="1:80" ht="14.25" customHeight="1" thickBot="1">
      <c r="A22" s="217"/>
      <c r="B22" s="217"/>
      <c r="C22" s="222"/>
      <c r="D22" s="223"/>
      <c r="E22" s="152"/>
      <c r="F22" s="153"/>
      <c r="G22" s="153"/>
      <c r="H22" s="23"/>
      <c r="I22" s="338" t="s">
        <v>26</v>
      </c>
      <c r="J22" s="70" t="s">
        <v>2</v>
      </c>
      <c r="K22" s="337" t="s">
        <v>27</v>
      </c>
      <c r="L22" s="338" t="s">
        <v>26</v>
      </c>
      <c r="M22" s="70" t="s">
        <v>2</v>
      </c>
      <c r="N22" s="337" t="s">
        <v>27</v>
      </c>
      <c r="O22" s="338" t="s">
        <v>26</v>
      </c>
      <c r="P22" s="70" t="s">
        <v>2</v>
      </c>
      <c r="Q22" s="337" t="s">
        <v>27</v>
      </c>
      <c r="R22" s="338" t="s">
        <v>26</v>
      </c>
      <c r="S22" s="70" t="s">
        <v>2</v>
      </c>
      <c r="T22" s="337" t="s">
        <v>27</v>
      </c>
      <c r="U22" s="338" t="s">
        <v>26</v>
      </c>
      <c r="V22" s="70" t="s">
        <v>2</v>
      </c>
      <c r="W22" s="337" t="s">
        <v>27</v>
      </c>
      <c r="X22" s="338" t="s">
        <v>26</v>
      </c>
      <c r="Y22" s="70" t="s">
        <v>2</v>
      </c>
      <c r="Z22" s="337" t="s">
        <v>27</v>
      </c>
      <c r="AA22" s="338" t="s">
        <v>26</v>
      </c>
      <c r="AB22" s="70" t="s">
        <v>2</v>
      </c>
      <c r="AC22" s="337" t="s">
        <v>27</v>
      </c>
      <c r="AD22" s="338" t="s">
        <v>26</v>
      </c>
      <c r="AE22" s="70" t="s">
        <v>2</v>
      </c>
      <c r="AF22" s="337" t="s">
        <v>27</v>
      </c>
      <c r="AG22" s="338" t="s">
        <v>26</v>
      </c>
      <c r="AH22" s="70" t="s">
        <v>2</v>
      </c>
      <c r="AI22" s="337" t="s">
        <v>27</v>
      </c>
      <c r="AJ22" s="338" t="s">
        <v>26</v>
      </c>
      <c r="AK22" s="70" t="s">
        <v>2</v>
      </c>
      <c r="AL22" s="337" t="s">
        <v>27</v>
      </c>
      <c r="AM22" s="338" t="s">
        <v>26</v>
      </c>
      <c r="AN22" s="70" t="s">
        <v>2</v>
      </c>
      <c r="AO22" s="337" t="s">
        <v>27</v>
      </c>
      <c r="AP22" s="338" t="s">
        <v>26</v>
      </c>
      <c r="AQ22" s="70" t="s">
        <v>2</v>
      </c>
      <c r="AR22" s="337" t="s">
        <v>27</v>
      </c>
      <c r="AS22" s="338" t="s">
        <v>26</v>
      </c>
      <c r="AT22" s="70" t="s">
        <v>2</v>
      </c>
      <c r="AU22" s="337" t="s">
        <v>27</v>
      </c>
      <c r="AV22" s="338" t="s">
        <v>26</v>
      </c>
      <c r="AW22" s="70" t="s">
        <v>2</v>
      </c>
      <c r="AX22" s="337" t="s">
        <v>27</v>
      </c>
      <c r="AY22" s="338" t="s">
        <v>26</v>
      </c>
      <c r="AZ22" s="70" t="s">
        <v>2</v>
      </c>
      <c r="BA22" s="337" t="s">
        <v>27</v>
      </c>
      <c r="BB22" s="338" t="s">
        <v>26</v>
      </c>
      <c r="BC22" s="70" t="s">
        <v>2</v>
      </c>
      <c r="BD22" s="337" t="s">
        <v>27</v>
      </c>
      <c r="BE22" s="338" t="s">
        <v>26</v>
      </c>
      <c r="BF22" s="70" t="s">
        <v>2</v>
      </c>
      <c r="BG22" s="337" t="s">
        <v>27</v>
      </c>
      <c r="BH22" s="338" t="s">
        <v>26</v>
      </c>
      <c r="BI22" s="70" t="s">
        <v>2</v>
      </c>
      <c r="BJ22" s="337" t="s">
        <v>27</v>
      </c>
      <c r="BK22" s="338" t="s">
        <v>26</v>
      </c>
      <c r="BL22" s="70" t="s">
        <v>2</v>
      </c>
      <c r="BM22" s="337" t="s">
        <v>27</v>
      </c>
      <c r="BN22" s="338" t="s">
        <v>26</v>
      </c>
      <c r="BO22" s="70" t="s">
        <v>2</v>
      </c>
      <c r="BP22" s="337" t="s">
        <v>27</v>
      </c>
      <c r="BQ22" s="338" t="s">
        <v>26</v>
      </c>
      <c r="BR22" s="70" t="s">
        <v>2</v>
      </c>
      <c r="BS22" s="337" t="s">
        <v>27</v>
      </c>
      <c r="BT22" s="338" t="s">
        <v>26</v>
      </c>
      <c r="BU22" s="70" t="s">
        <v>2</v>
      </c>
      <c r="BV22" s="337" t="s">
        <v>27</v>
      </c>
      <c r="BW22" s="338" t="s">
        <v>26</v>
      </c>
      <c r="BX22" s="70" t="s">
        <v>2</v>
      </c>
      <c r="BY22" s="337" t="s">
        <v>27</v>
      </c>
      <c r="BZ22" s="338" t="s">
        <v>26</v>
      </c>
      <c r="CA22" s="70" t="s">
        <v>2</v>
      </c>
      <c r="CB22" s="337" t="s">
        <v>27</v>
      </c>
    </row>
    <row r="23" spans="1:80" ht="14.25" customHeight="1">
      <c r="A23" s="217"/>
      <c r="B23" s="218"/>
      <c r="C23" s="392" t="s">
        <v>125</v>
      </c>
      <c r="D23" s="391"/>
      <c r="E23" s="397"/>
      <c r="F23" s="16"/>
      <c r="G23" s="16"/>
      <c r="H23" s="17"/>
      <c r="I23" s="18"/>
      <c r="J23" s="16"/>
      <c r="K23" s="298"/>
      <c r="L23" s="299"/>
      <c r="M23" s="16"/>
      <c r="N23" s="17"/>
      <c r="O23" s="18"/>
      <c r="P23" s="16"/>
      <c r="Q23" s="298"/>
      <c r="R23" s="18"/>
      <c r="S23" s="17"/>
      <c r="T23" s="298"/>
      <c r="U23" s="18"/>
      <c r="V23" s="16"/>
      <c r="W23" s="298"/>
      <c r="X23" s="299"/>
      <c r="Y23" s="16"/>
      <c r="Z23" s="17"/>
      <c r="AA23" s="18"/>
      <c r="AB23" s="16"/>
      <c r="AC23" s="298"/>
      <c r="AD23" s="18"/>
      <c r="AE23" s="17"/>
      <c r="AF23" s="298"/>
      <c r="AG23" s="18"/>
      <c r="AH23" s="16"/>
      <c r="AI23" s="298"/>
      <c r="AJ23" s="299"/>
      <c r="AK23" s="16"/>
      <c r="AL23" s="17"/>
      <c r="AM23" s="18"/>
      <c r="AN23" s="16"/>
      <c r="AO23" s="298"/>
      <c r="AP23" s="18"/>
      <c r="AQ23" s="17"/>
      <c r="AR23" s="298"/>
      <c r="AS23" s="18"/>
      <c r="AT23" s="16"/>
      <c r="AU23" s="298"/>
      <c r="AV23" s="299"/>
      <c r="AW23" s="16"/>
      <c r="AX23" s="17"/>
      <c r="AY23" s="18"/>
      <c r="AZ23" s="16"/>
      <c r="BA23" s="298"/>
      <c r="BB23" s="18"/>
      <c r="BC23" s="17"/>
      <c r="BD23" s="298"/>
      <c r="BE23" s="18"/>
      <c r="BF23" s="16"/>
      <c r="BG23" s="298"/>
      <c r="BH23" s="299"/>
      <c r="BI23" s="16"/>
      <c r="BJ23" s="17"/>
      <c r="BK23" s="18"/>
      <c r="BL23" s="16"/>
      <c r="BM23" s="298"/>
      <c r="BN23" s="18"/>
      <c r="BO23" s="17"/>
      <c r="BP23" s="298"/>
      <c r="BQ23" s="18"/>
      <c r="BR23" s="16"/>
      <c r="BS23" s="298"/>
      <c r="BT23" s="299"/>
      <c r="BU23" s="16"/>
      <c r="BV23" s="17"/>
      <c r="BW23" s="18"/>
      <c r="BX23" s="16"/>
      <c r="BY23" s="298"/>
      <c r="BZ23" s="18"/>
      <c r="CA23" s="17"/>
      <c r="CB23" s="298"/>
    </row>
    <row r="24" spans="1:80" ht="14.25" customHeight="1">
      <c r="A24" s="217"/>
      <c r="B24" s="218"/>
      <c r="C24" s="306" t="s">
        <v>124</v>
      </c>
      <c r="D24" s="326"/>
      <c r="E24" s="390" t="s">
        <v>123</v>
      </c>
      <c r="F24" s="16"/>
      <c r="G24" s="16"/>
      <c r="H24" s="17"/>
      <c r="I24" s="18"/>
      <c r="J24" s="176">
        <v>3.3786</v>
      </c>
      <c r="K24" s="177">
        <v>0.1638</v>
      </c>
      <c r="L24" s="396"/>
      <c r="M24" s="176">
        <v>3.4038000000000004</v>
      </c>
      <c r="N24" s="395">
        <v>0.16019999999999998</v>
      </c>
      <c r="O24" s="175"/>
      <c r="P24" s="176">
        <v>3.3912</v>
      </c>
      <c r="Q24" s="177">
        <v>0.15659999999999999</v>
      </c>
      <c r="R24" s="175"/>
      <c r="S24" s="395">
        <v>3.3929999999999998</v>
      </c>
      <c r="T24" s="177">
        <v>0.1638</v>
      </c>
      <c r="U24" s="175"/>
      <c r="V24" s="176">
        <v>3.4020000000000001</v>
      </c>
      <c r="W24" s="177">
        <v>0.1656</v>
      </c>
      <c r="X24" s="396"/>
      <c r="Y24" s="176">
        <v>3.3605999999999998</v>
      </c>
      <c r="Z24" s="395">
        <v>0.17460000000000001</v>
      </c>
      <c r="AA24" s="175"/>
      <c r="AB24" s="176">
        <v>3.3624000000000001</v>
      </c>
      <c r="AC24" s="177">
        <v>0.1782</v>
      </c>
      <c r="AD24" s="175"/>
      <c r="AE24" s="395">
        <v>3.3804000000000003</v>
      </c>
      <c r="AF24" s="177">
        <v>0.19080000000000003</v>
      </c>
      <c r="AG24" s="175"/>
      <c r="AH24" s="176">
        <v>3.4055999999999997</v>
      </c>
      <c r="AI24" s="177">
        <v>0.21059999999999998</v>
      </c>
      <c r="AJ24" s="396"/>
      <c r="AK24" s="176">
        <v>3.4020000000000001</v>
      </c>
      <c r="AL24" s="395">
        <v>0.216</v>
      </c>
      <c r="AM24" s="175"/>
      <c r="AN24" s="176">
        <v>3.4038000000000004</v>
      </c>
      <c r="AO24" s="177">
        <v>0.19080000000000003</v>
      </c>
      <c r="AP24" s="175"/>
      <c r="AQ24" s="395">
        <v>3.4074</v>
      </c>
      <c r="AR24" s="177">
        <v>0.18359999999999999</v>
      </c>
      <c r="AS24" s="175"/>
      <c r="AT24" s="176">
        <v>3.3768000000000002</v>
      </c>
      <c r="AU24" s="177">
        <v>0.18719999999999998</v>
      </c>
      <c r="AV24" s="396"/>
      <c r="AW24" s="176">
        <v>3.3912</v>
      </c>
      <c r="AX24" s="395">
        <v>0.1782</v>
      </c>
      <c r="AY24" s="175"/>
      <c r="AZ24" s="176">
        <v>3.4254000000000002</v>
      </c>
      <c r="BA24" s="177">
        <v>0.17460000000000001</v>
      </c>
      <c r="BB24" s="175"/>
      <c r="BC24" s="395">
        <v>3.4218000000000002</v>
      </c>
      <c r="BD24" s="177">
        <v>0.17460000000000001</v>
      </c>
      <c r="BE24" s="175"/>
      <c r="BF24" s="176">
        <v>3.42</v>
      </c>
      <c r="BG24" s="177">
        <v>0.16200000000000001</v>
      </c>
      <c r="BH24" s="396"/>
      <c r="BI24" s="176">
        <v>3.4361999999999999</v>
      </c>
      <c r="BJ24" s="395">
        <v>0.1512</v>
      </c>
      <c r="BK24" s="175"/>
      <c r="BL24" s="176">
        <v>3.4020000000000001</v>
      </c>
      <c r="BM24" s="177">
        <v>0.16200000000000001</v>
      </c>
      <c r="BN24" s="175"/>
      <c r="BO24" s="395">
        <v>3.4020000000000001</v>
      </c>
      <c r="BP24" s="177">
        <v>0.17460000000000001</v>
      </c>
      <c r="BQ24" s="175"/>
      <c r="BR24" s="176">
        <v>3.4001999999999999</v>
      </c>
      <c r="BS24" s="177">
        <v>0.16739999999999999</v>
      </c>
      <c r="BT24" s="396"/>
      <c r="BU24" s="176">
        <v>3.4146000000000001</v>
      </c>
      <c r="BV24" s="395">
        <v>0.15840000000000001</v>
      </c>
      <c r="BW24" s="175"/>
      <c r="BX24" s="176">
        <v>3.4038000000000004</v>
      </c>
      <c r="BY24" s="177">
        <v>0.15659999999999999</v>
      </c>
      <c r="BZ24" s="175"/>
      <c r="CA24" s="395">
        <v>3.4055999999999997</v>
      </c>
      <c r="CB24" s="177">
        <v>0.14940000000000001</v>
      </c>
    </row>
    <row r="25" spans="1:80" ht="14.25" customHeight="1">
      <c r="A25" s="217"/>
      <c r="B25" s="218"/>
      <c r="C25" s="306"/>
      <c r="D25" s="326"/>
      <c r="E25" s="390"/>
      <c r="F25" s="16"/>
      <c r="G25" s="16"/>
      <c r="H25" s="17"/>
      <c r="I25" s="18"/>
      <c r="J25" s="176"/>
      <c r="K25" s="177"/>
      <c r="L25" s="396"/>
      <c r="M25" s="176"/>
      <c r="N25" s="395"/>
      <c r="O25" s="175"/>
      <c r="P25" s="176"/>
      <c r="Q25" s="177"/>
      <c r="R25" s="175"/>
      <c r="S25" s="395"/>
      <c r="T25" s="177"/>
      <c r="U25" s="175"/>
      <c r="V25" s="176"/>
      <c r="W25" s="177"/>
      <c r="X25" s="396"/>
      <c r="Y25" s="176"/>
      <c r="Z25" s="395"/>
      <c r="AA25" s="175"/>
      <c r="AB25" s="176"/>
      <c r="AC25" s="177"/>
      <c r="AD25" s="175"/>
      <c r="AE25" s="395"/>
      <c r="AF25" s="177"/>
      <c r="AG25" s="175"/>
      <c r="AH25" s="176"/>
      <c r="AI25" s="177"/>
      <c r="AJ25" s="396"/>
      <c r="AK25" s="176"/>
      <c r="AL25" s="395"/>
      <c r="AM25" s="175"/>
      <c r="AN25" s="176"/>
      <c r="AO25" s="177"/>
      <c r="AP25" s="175"/>
      <c r="AQ25" s="395"/>
      <c r="AR25" s="177"/>
      <c r="AS25" s="175"/>
      <c r="AT25" s="176"/>
      <c r="AU25" s="177"/>
      <c r="AV25" s="396"/>
      <c r="AW25" s="176"/>
      <c r="AX25" s="395"/>
      <c r="AY25" s="175"/>
      <c r="AZ25" s="176"/>
      <c r="BA25" s="177"/>
      <c r="BB25" s="175"/>
      <c r="BC25" s="395"/>
      <c r="BD25" s="177"/>
      <c r="BE25" s="175"/>
      <c r="BF25" s="176"/>
      <c r="BG25" s="177"/>
      <c r="BH25" s="396"/>
      <c r="BI25" s="176"/>
      <c r="BJ25" s="395"/>
      <c r="BK25" s="175"/>
      <c r="BL25" s="176"/>
      <c r="BM25" s="177"/>
      <c r="BN25" s="175"/>
      <c r="BO25" s="395"/>
      <c r="BP25" s="177"/>
      <c r="BQ25" s="175"/>
      <c r="BR25" s="176"/>
      <c r="BS25" s="177"/>
      <c r="BT25" s="396"/>
      <c r="BU25" s="176"/>
      <c r="BV25" s="395"/>
      <c r="BW25" s="175"/>
      <c r="BX25" s="176"/>
      <c r="BY25" s="177"/>
      <c r="BZ25" s="175"/>
      <c r="CA25" s="395"/>
      <c r="CB25" s="177"/>
    </row>
    <row r="26" spans="1:80" ht="14.25" customHeight="1">
      <c r="A26" s="217"/>
      <c r="B26" s="218"/>
      <c r="C26" s="306"/>
      <c r="D26" s="326"/>
      <c r="E26" s="390"/>
      <c r="F26" s="16"/>
      <c r="G26" s="16"/>
      <c r="H26" s="17"/>
      <c r="I26" s="18"/>
      <c r="J26" s="176"/>
      <c r="K26" s="177"/>
      <c r="L26" s="396"/>
      <c r="M26" s="176"/>
      <c r="N26" s="395"/>
      <c r="O26" s="175"/>
      <c r="P26" s="176"/>
      <c r="Q26" s="177"/>
      <c r="R26" s="175"/>
      <c r="S26" s="395"/>
      <c r="T26" s="177"/>
      <c r="U26" s="175"/>
      <c r="V26" s="176"/>
      <c r="W26" s="177"/>
      <c r="X26" s="396"/>
      <c r="Y26" s="176"/>
      <c r="Z26" s="395"/>
      <c r="AA26" s="175"/>
      <c r="AB26" s="176"/>
      <c r="AC26" s="177"/>
      <c r="AD26" s="175"/>
      <c r="AE26" s="395"/>
      <c r="AF26" s="177"/>
      <c r="AG26" s="175"/>
      <c r="AH26" s="176"/>
      <c r="AI26" s="177"/>
      <c r="AJ26" s="396"/>
      <c r="AK26" s="176"/>
      <c r="AL26" s="395"/>
      <c r="AM26" s="175"/>
      <c r="AN26" s="176"/>
      <c r="AO26" s="177"/>
      <c r="AP26" s="175"/>
      <c r="AQ26" s="395"/>
      <c r="AR26" s="177"/>
      <c r="AS26" s="175"/>
      <c r="AT26" s="176"/>
      <c r="AU26" s="177"/>
      <c r="AV26" s="396"/>
      <c r="AW26" s="176"/>
      <c r="AX26" s="395"/>
      <c r="AY26" s="175"/>
      <c r="AZ26" s="176"/>
      <c r="BA26" s="177"/>
      <c r="BB26" s="175"/>
      <c r="BC26" s="395"/>
      <c r="BD26" s="177"/>
      <c r="BE26" s="175"/>
      <c r="BF26" s="176"/>
      <c r="BG26" s="177"/>
      <c r="BH26" s="396"/>
      <c r="BI26" s="176"/>
      <c r="BJ26" s="395"/>
      <c r="BK26" s="175"/>
      <c r="BL26" s="176"/>
      <c r="BM26" s="177"/>
      <c r="BN26" s="175"/>
      <c r="BO26" s="395"/>
      <c r="BP26" s="177"/>
      <c r="BQ26" s="175"/>
      <c r="BR26" s="176"/>
      <c r="BS26" s="177"/>
      <c r="BT26" s="396"/>
      <c r="BU26" s="176"/>
      <c r="BV26" s="395"/>
      <c r="BW26" s="175"/>
      <c r="BX26" s="176"/>
      <c r="BY26" s="177"/>
      <c r="BZ26" s="175"/>
      <c r="CA26" s="395"/>
      <c r="CB26" s="177"/>
    </row>
    <row r="27" spans="1:80" ht="14.25" customHeight="1">
      <c r="A27" s="217"/>
      <c r="B27" s="218"/>
      <c r="C27" s="306"/>
      <c r="D27" s="326"/>
      <c r="E27" s="390"/>
      <c r="F27" s="16"/>
      <c r="G27" s="16"/>
      <c r="H27" s="17"/>
      <c r="I27" s="18"/>
      <c r="J27" s="176"/>
      <c r="K27" s="177"/>
      <c r="L27" s="396"/>
      <c r="M27" s="176"/>
      <c r="N27" s="395"/>
      <c r="O27" s="175"/>
      <c r="P27" s="176"/>
      <c r="Q27" s="177"/>
      <c r="R27" s="175"/>
      <c r="S27" s="395"/>
      <c r="T27" s="177"/>
      <c r="U27" s="175"/>
      <c r="V27" s="176"/>
      <c r="W27" s="177"/>
      <c r="X27" s="396"/>
      <c r="Y27" s="176"/>
      <c r="Z27" s="395"/>
      <c r="AA27" s="175"/>
      <c r="AB27" s="176"/>
      <c r="AC27" s="177"/>
      <c r="AD27" s="175"/>
      <c r="AE27" s="395"/>
      <c r="AF27" s="177"/>
      <c r="AG27" s="175"/>
      <c r="AH27" s="176"/>
      <c r="AI27" s="177"/>
      <c r="AJ27" s="396"/>
      <c r="AK27" s="176"/>
      <c r="AL27" s="395"/>
      <c r="AM27" s="175"/>
      <c r="AN27" s="176"/>
      <c r="AO27" s="177"/>
      <c r="AP27" s="175"/>
      <c r="AQ27" s="395"/>
      <c r="AR27" s="177"/>
      <c r="AS27" s="175"/>
      <c r="AT27" s="176"/>
      <c r="AU27" s="177"/>
      <c r="AV27" s="396"/>
      <c r="AW27" s="176"/>
      <c r="AX27" s="395"/>
      <c r="AY27" s="175"/>
      <c r="AZ27" s="176"/>
      <c r="BA27" s="177"/>
      <c r="BB27" s="175"/>
      <c r="BC27" s="395"/>
      <c r="BD27" s="177"/>
      <c r="BE27" s="175"/>
      <c r="BF27" s="176"/>
      <c r="BG27" s="177"/>
      <c r="BH27" s="396"/>
      <c r="BI27" s="176"/>
      <c r="BJ27" s="395"/>
      <c r="BK27" s="175"/>
      <c r="BL27" s="176"/>
      <c r="BM27" s="177"/>
      <c r="BN27" s="175"/>
      <c r="BO27" s="395"/>
      <c r="BP27" s="177"/>
      <c r="BQ27" s="175"/>
      <c r="BR27" s="176"/>
      <c r="BS27" s="177"/>
      <c r="BT27" s="396"/>
      <c r="BU27" s="176"/>
      <c r="BV27" s="395"/>
      <c r="BW27" s="175"/>
      <c r="BX27" s="176"/>
      <c r="BY27" s="177"/>
      <c r="BZ27" s="175"/>
      <c r="CA27" s="395"/>
      <c r="CB27" s="177"/>
    </row>
    <row r="28" spans="1:80" ht="14.25" customHeight="1">
      <c r="A28" s="217"/>
      <c r="B28" s="218"/>
      <c r="C28" s="394"/>
      <c r="D28" s="393"/>
      <c r="E28" s="390"/>
      <c r="F28" s="16"/>
      <c r="G28" s="16"/>
      <c r="H28" s="17"/>
      <c r="I28" s="18"/>
      <c r="J28" s="59"/>
      <c r="K28" s="60"/>
      <c r="L28" s="343"/>
      <c r="M28" s="59"/>
      <c r="N28" s="59"/>
      <c r="O28" s="341"/>
      <c r="P28" s="59"/>
      <c r="Q28" s="59"/>
      <c r="R28" s="341"/>
      <c r="S28" s="59"/>
      <c r="T28" s="59"/>
      <c r="U28" s="341"/>
      <c r="V28" s="59"/>
      <c r="W28" s="59"/>
      <c r="X28" s="343"/>
      <c r="Y28" s="59"/>
      <c r="Z28" s="59"/>
      <c r="AA28" s="341"/>
      <c r="AB28" s="59"/>
      <c r="AC28" s="59"/>
      <c r="AD28" s="341"/>
      <c r="AE28" s="59"/>
      <c r="AF28" s="59"/>
      <c r="AG28" s="341"/>
      <c r="AH28" s="59"/>
      <c r="AI28" s="59"/>
      <c r="AJ28" s="343"/>
      <c r="AK28" s="59"/>
      <c r="AL28" s="59"/>
      <c r="AM28" s="341"/>
      <c r="AN28" s="59"/>
      <c r="AO28" s="59"/>
      <c r="AP28" s="341"/>
      <c r="AQ28" s="59"/>
      <c r="AR28" s="59"/>
      <c r="AS28" s="341"/>
      <c r="AT28" s="59"/>
      <c r="AU28" s="59"/>
      <c r="AV28" s="343"/>
      <c r="AW28" s="59"/>
      <c r="AX28" s="59"/>
      <c r="AY28" s="341"/>
      <c r="AZ28" s="59"/>
      <c r="BA28" s="59"/>
      <c r="BB28" s="341"/>
      <c r="BC28" s="59"/>
      <c r="BD28" s="59"/>
      <c r="BE28" s="341"/>
      <c r="BF28" s="59"/>
      <c r="BG28" s="60"/>
      <c r="BH28" s="343"/>
      <c r="BI28" s="59"/>
      <c r="BJ28" s="59"/>
      <c r="BK28" s="341"/>
      <c r="BL28" s="59"/>
      <c r="BM28" s="59"/>
      <c r="BN28" s="341"/>
      <c r="BO28" s="59"/>
      <c r="BP28" s="59"/>
      <c r="BQ28" s="341"/>
      <c r="BR28" s="59"/>
      <c r="BS28" s="59"/>
      <c r="BT28" s="343"/>
      <c r="BU28" s="59"/>
      <c r="BV28" s="59"/>
      <c r="BW28" s="341"/>
      <c r="BX28" s="59"/>
      <c r="BY28" s="59"/>
      <c r="BZ28" s="341"/>
      <c r="CA28" s="59"/>
      <c r="CB28" s="59"/>
    </row>
    <row r="29" spans="1:80" ht="14.25" customHeight="1">
      <c r="A29" s="217"/>
      <c r="B29" s="218"/>
      <c r="C29" s="392" t="s">
        <v>122</v>
      </c>
      <c r="D29" s="391"/>
      <c r="E29" s="390"/>
      <c r="F29" s="16"/>
      <c r="G29" s="16"/>
      <c r="H29" s="17"/>
      <c r="I29" s="18"/>
      <c r="J29" s="342"/>
      <c r="K29" s="339"/>
      <c r="L29" s="343"/>
      <c r="M29" s="342"/>
      <c r="N29" s="340"/>
      <c r="O29" s="341"/>
      <c r="P29" s="342"/>
      <c r="Q29" s="339"/>
      <c r="R29" s="341"/>
      <c r="S29" s="340"/>
      <c r="T29" s="339"/>
      <c r="U29" s="341"/>
      <c r="V29" s="342"/>
      <c r="W29" s="339"/>
      <c r="X29" s="343"/>
      <c r="Y29" s="342"/>
      <c r="Z29" s="340"/>
      <c r="AA29" s="341"/>
      <c r="AB29" s="342"/>
      <c r="AC29" s="339"/>
      <c r="AD29" s="341"/>
      <c r="AE29" s="340"/>
      <c r="AF29" s="339"/>
      <c r="AG29" s="341"/>
      <c r="AH29" s="342"/>
      <c r="AI29" s="339"/>
      <c r="AJ29" s="343"/>
      <c r="AK29" s="342"/>
      <c r="AL29" s="340"/>
      <c r="AM29" s="341"/>
      <c r="AN29" s="342"/>
      <c r="AO29" s="339"/>
      <c r="AP29" s="341"/>
      <c r="AQ29" s="340"/>
      <c r="AR29" s="339"/>
      <c r="AS29" s="341"/>
      <c r="AT29" s="342"/>
      <c r="AU29" s="339"/>
      <c r="AV29" s="343"/>
      <c r="AW29" s="342"/>
      <c r="AX29" s="340"/>
      <c r="AY29" s="341"/>
      <c r="AZ29" s="342"/>
      <c r="BA29" s="339"/>
      <c r="BB29" s="341"/>
      <c r="BC29" s="340"/>
      <c r="BD29" s="339"/>
      <c r="BE29" s="341"/>
      <c r="BF29" s="342"/>
      <c r="BG29" s="339"/>
      <c r="BH29" s="343"/>
      <c r="BI29" s="342"/>
      <c r="BJ29" s="340"/>
      <c r="BK29" s="341"/>
      <c r="BL29" s="342"/>
      <c r="BM29" s="339"/>
      <c r="BN29" s="341"/>
      <c r="BO29" s="340"/>
      <c r="BP29" s="339"/>
      <c r="BQ29" s="341"/>
      <c r="BR29" s="342"/>
      <c r="BS29" s="339"/>
      <c r="BT29" s="343"/>
      <c r="BU29" s="342"/>
      <c r="BV29" s="340"/>
      <c r="BW29" s="341"/>
      <c r="BX29" s="342"/>
      <c r="BY29" s="339"/>
      <c r="BZ29" s="341"/>
      <c r="CA29" s="340"/>
      <c r="CB29" s="339"/>
    </row>
    <row r="30" spans="1:80" ht="14.25" customHeight="1">
      <c r="A30" s="217"/>
      <c r="B30" s="218"/>
      <c r="C30" s="306" t="s">
        <v>121</v>
      </c>
      <c r="D30" s="326"/>
      <c r="E30" s="390" t="s">
        <v>120</v>
      </c>
      <c r="F30" s="16"/>
      <c r="G30" s="16"/>
      <c r="H30" s="17"/>
      <c r="I30" s="18"/>
      <c r="J30" s="59">
        <v>2.3544</v>
      </c>
      <c r="K30" s="60">
        <v>0.71639999999999993</v>
      </c>
      <c r="L30" s="389"/>
      <c r="M30" s="59">
        <v>2.3561999999999999</v>
      </c>
      <c r="N30" s="387">
        <v>0.71279999999999999</v>
      </c>
      <c r="O30" s="388"/>
      <c r="P30" s="59">
        <v>2.3544</v>
      </c>
      <c r="Q30" s="60">
        <v>0.70020000000000004</v>
      </c>
      <c r="R30" s="388"/>
      <c r="S30" s="387">
        <v>2.3561999999999999</v>
      </c>
      <c r="T30" s="60">
        <v>0.71099999999999997</v>
      </c>
      <c r="U30" s="388"/>
      <c r="V30" s="59">
        <v>2.3544</v>
      </c>
      <c r="W30" s="60">
        <v>0.71279999999999999</v>
      </c>
      <c r="X30" s="389"/>
      <c r="Y30" s="59">
        <v>2.3544</v>
      </c>
      <c r="Z30" s="387">
        <v>0.71279999999999999</v>
      </c>
      <c r="AA30" s="388"/>
      <c r="AB30" s="59">
        <v>2.3544</v>
      </c>
      <c r="AC30" s="60">
        <v>0.71460000000000001</v>
      </c>
      <c r="AD30" s="388"/>
      <c r="AE30" s="387">
        <v>2.3508</v>
      </c>
      <c r="AF30" s="60">
        <v>0.72360000000000002</v>
      </c>
      <c r="AG30" s="388"/>
      <c r="AH30" s="59">
        <v>2.3561999999999999</v>
      </c>
      <c r="AI30" s="60">
        <v>0.73439999999999994</v>
      </c>
      <c r="AJ30" s="389"/>
      <c r="AK30" s="59">
        <v>2.3633999999999999</v>
      </c>
      <c r="AL30" s="387">
        <v>0.74339999999999995</v>
      </c>
      <c r="AM30" s="388"/>
      <c r="AN30" s="59">
        <v>2.3633999999999999</v>
      </c>
      <c r="AO30" s="60">
        <v>0.74520000000000008</v>
      </c>
      <c r="AP30" s="388"/>
      <c r="AQ30" s="387">
        <v>2.3633999999999999</v>
      </c>
      <c r="AR30" s="60">
        <v>0.73439999999999994</v>
      </c>
      <c r="AS30" s="388"/>
      <c r="AT30" s="59">
        <v>2.3651999999999997</v>
      </c>
      <c r="AU30" s="60">
        <v>0.75239999999999996</v>
      </c>
      <c r="AV30" s="389"/>
      <c r="AW30" s="59">
        <v>2.3688000000000002</v>
      </c>
      <c r="AX30" s="387">
        <v>0.74879999999999991</v>
      </c>
      <c r="AY30" s="388"/>
      <c r="AZ30" s="59">
        <v>2.3688000000000002</v>
      </c>
      <c r="BA30" s="60">
        <v>0.75420000000000009</v>
      </c>
      <c r="BB30" s="388"/>
      <c r="BC30" s="387">
        <v>2.3706</v>
      </c>
      <c r="BD30" s="60">
        <v>0.72539999999999993</v>
      </c>
      <c r="BE30" s="388"/>
      <c r="BF30" s="59">
        <v>2.3688000000000002</v>
      </c>
      <c r="BG30" s="60">
        <v>0.7056</v>
      </c>
      <c r="BH30" s="389"/>
      <c r="BI30" s="59">
        <v>2.367</v>
      </c>
      <c r="BJ30" s="387">
        <v>0.7056</v>
      </c>
      <c r="BK30" s="388"/>
      <c r="BL30" s="59">
        <v>2.3688000000000002</v>
      </c>
      <c r="BM30" s="60">
        <v>0.72360000000000002</v>
      </c>
      <c r="BN30" s="388"/>
      <c r="BO30" s="387">
        <v>2.3724000000000003</v>
      </c>
      <c r="BP30" s="60">
        <v>0.72</v>
      </c>
      <c r="BQ30" s="388"/>
      <c r="BR30" s="59">
        <v>2.3706</v>
      </c>
      <c r="BS30" s="60">
        <v>0.71460000000000001</v>
      </c>
      <c r="BT30" s="389"/>
      <c r="BU30" s="59">
        <v>2.3706</v>
      </c>
      <c r="BV30" s="387">
        <v>0.7397999999999999</v>
      </c>
      <c r="BW30" s="388"/>
      <c r="BX30" s="59">
        <v>2.367</v>
      </c>
      <c r="BY30" s="60">
        <v>0.71820000000000006</v>
      </c>
      <c r="BZ30" s="388"/>
      <c r="CA30" s="387">
        <v>2.367</v>
      </c>
      <c r="CB30" s="60">
        <v>0.70920000000000005</v>
      </c>
    </row>
    <row r="31" spans="1:80" ht="14.25" customHeight="1">
      <c r="A31" s="217"/>
      <c r="B31" s="218"/>
      <c r="C31" s="392"/>
      <c r="D31" s="391"/>
      <c r="E31" s="425"/>
      <c r="F31" s="424"/>
      <c r="G31" s="424"/>
      <c r="H31" s="423"/>
      <c r="I31" s="412"/>
      <c r="J31" s="416"/>
      <c r="K31" s="418"/>
      <c r="L31" s="420"/>
      <c r="M31" s="416"/>
      <c r="N31" s="419"/>
      <c r="O31" s="417"/>
      <c r="P31" s="416"/>
      <c r="Q31" s="418"/>
      <c r="R31" s="417"/>
      <c r="S31" s="416"/>
      <c r="T31" s="422"/>
      <c r="U31" s="421"/>
      <c r="V31" s="416"/>
      <c r="W31" s="418"/>
      <c r="X31" s="420"/>
      <c r="Y31" s="416"/>
      <c r="Z31" s="419"/>
      <c r="AA31" s="417"/>
      <c r="AB31" s="416"/>
      <c r="AC31" s="418"/>
      <c r="AD31" s="417"/>
      <c r="AE31" s="416"/>
      <c r="AF31" s="422"/>
      <c r="AG31" s="421"/>
      <c r="AH31" s="416"/>
      <c r="AI31" s="418"/>
      <c r="AJ31" s="420"/>
      <c r="AK31" s="416"/>
      <c r="AL31" s="419"/>
      <c r="AM31" s="417"/>
      <c r="AN31" s="416"/>
      <c r="AO31" s="418"/>
      <c r="AP31" s="417"/>
      <c r="AQ31" s="416"/>
      <c r="AR31" s="422"/>
      <c r="AS31" s="421"/>
      <c r="AT31" s="416"/>
      <c r="AU31" s="418"/>
      <c r="AV31" s="420"/>
      <c r="AW31" s="416"/>
      <c r="AX31" s="419"/>
      <c r="AY31" s="417"/>
      <c r="AZ31" s="416"/>
      <c r="BA31" s="418"/>
      <c r="BB31" s="417"/>
      <c r="BC31" s="416"/>
      <c r="BD31" s="422"/>
      <c r="BE31" s="421"/>
      <c r="BF31" s="416"/>
      <c r="BG31" s="418"/>
      <c r="BH31" s="420"/>
      <c r="BI31" s="416"/>
      <c r="BJ31" s="419"/>
      <c r="BK31" s="417"/>
      <c r="BL31" s="416"/>
      <c r="BM31" s="418"/>
      <c r="BN31" s="417"/>
      <c r="BO31" s="416"/>
      <c r="BP31" s="422"/>
      <c r="BQ31" s="421"/>
      <c r="BR31" s="416"/>
      <c r="BS31" s="418"/>
      <c r="BT31" s="420"/>
      <c r="BU31" s="416"/>
      <c r="BV31" s="419"/>
      <c r="BW31" s="417"/>
      <c r="BX31" s="416"/>
      <c r="BY31" s="418"/>
      <c r="BZ31" s="417"/>
      <c r="CA31" s="416"/>
      <c r="CB31" s="422"/>
    </row>
    <row r="32" spans="1:80" ht="14.25" customHeight="1">
      <c r="A32" s="217"/>
      <c r="B32" s="218"/>
      <c r="C32" s="408"/>
      <c r="D32" s="407"/>
      <c r="E32" s="390"/>
      <c r="F32" s="16"/>
      <c r="G32" s="16"/>
      <c r="H32" s="17"/>
      <c r="I32" s="421"/>
      <c r="J32" s="416"/>
      <c r="K32" s="418"/>
      <c r="L32" s="420"/>
      <c r="M32" s="416"/>
      <c r="N32" s="419"/>
      <c r="O32" s="417"/>
      <c r="P32" s="416"/>
      <c r="Q32" s="418"/>
      <c r="R32" s="417"/>
      <c r="S32" s="416"/>
      <c r="T32" s="415"/>
      <c r="U32" s="412"/>
      <c r="V32" s="416"/>
      <c r="W32" s="418"/>
      <c r="X32" s="420"/>
      <c r="Y32" s="416"/>
      <c r="Z32" s="419"/>
      <c r="AA32" s="417"/>
      <c r="AB32" s="416"/>
      <c r="AC32" s="418"/>
      <c r="AD32" s="417"/>
      <c r="AE32" s="416"/>
      <c r="AF32" s="415"/>
      <c r="AG32" s="412"/>
      <c r="AH32" s="416"/>
      <c r="AI32" s="418"/>
      <c r="AJ32" s="420"/>
      <c r="AK32" s="416"/>
      <c r="AL32" s="419"/>
      <c r="AM32" s="417"/>
      <c r="AN32" s="416"/>
      <c r="AO32" s="418"/>
      <c r="AP32" s="417"/>
      <c r="AQ32" s="416"/>
      <c r="AR32" s="415"/>
      <c r="AS32" s="412"/>
      <c r="AT32" s="416"/>
      <c r="AU32" s="418"/>
      <c r="AV32" s="420"/>
      <c r="AW32" s="416"/>
      <c r="AX32" s="419"/>
      <c r="AY32" s="417"/>
      <c r="AZ32" s="416"/>
      <c r="BA32" s="418"/>
      <c r="BB32" s="417"/>
      <c r="BC32" s="416"/>
      <c r="BD32" s="415"/>
      <c r="BE32" s="412"/>
      <c r="BF32" s="416"/>
      <c r="BG32" s="418"/>
      <c r="BH32" s="420"/>
      <c r="BI32" s="416"/>
      <c r="BJ32" s="419"/>
      <c r="BK32" s="417"/>
      <c r="BL32" s="416"/>
      <c r="BM32" s="418"/>
      <c r="BN32" s="417"/>
      <c r="BO32" s="416"/>
      <c r="BP32" s="415"/>
      <c r="BQ32" s="412"/>
      <c r="BR32" s="416"/>
      <c r="BS32" s="418"/>
      <c r="BT32" s="420"/>
      <c r="BU32" s="416"/>
      <c r="BV32" s="419"/>
      <c r="BW32" s="417"/>
      <c r="BX32" s="416"/>
      <c r="BY32" s="418"/>
      <c r="BZ32" s="417"/>
      <c r="CA32" s="416"/>
      <c r="CB32" s="415"/>
    </row>
    <row r="33" spans="1:80" ht="14.25" customHeight="1">
      <c r="A33" s="217"/>
      <c r="B33" s="218"/>
      <c r="C33" s="408"/>
      <c r="D33" s="407"/>
      <c r="E33" s="390"/>
      <c r="F33" s="16"/>
      <c r="G33" s="16"/>
      <c r="H33" s="17"/>
      <c r="I33" s="412"/>
      <c r="J33" s="409"/>
      <c r="K33" s="135"/>
      <c r="L33" s="325"/>
      <c r="M33" s="409"/>
      <c r="N33" s="324"/>
      <c r="O33" s="323"/>
      <c r="P33" s="409"/>
      <c r="Q33" s="135"/>
      <c r="R33" s="323"/>
      <c r="S33" s="409"/>
      <c r="T33" s="413"/>
      <c r="U33" s="414"/>
      <c r="V33" s="409"/>
      <c r="W33" s="135"/>
      <c r="X33" s="325"/>
      <c r="Y33" s="409"/>
      <c r="Z33" s="324"/>
      <c r="AA33" s="323"/>
      <c r="AB33" s="409"/>
      <c r="AC33" s="135"/>
      <c r="AD33" s="323"/>
      <c r="AE33" s="409"/>
      <c r="AF33" s="413"/>
      <c r="AG33" s="414"/>
      <c r="AH33" s="409"/>
      <c r="AI33" s="135"/>
      <c r="AJ33" s="325"/>
      <c r="AK33" s="409"/>
      <c r="AL33" s="324"/>
      <c r="AM33" s="323"/>
      <c r="AN33" s="409"/>
      <c r="AO33" s="135"/>
      <c r="AP33" s="323"/>
      <c r="AQ33" s="409"/>
      <c r="AR33" s="413"/>
      <c r="AS33" s="414"/>
      <c r="AT33" s="409"/>
      <c r="AU33" s="135"/>
      <c r="AV33" s="325"/>
      <c r="AW33" s="409"/>
      <c r="AX33" s="324"/>
      <c r="AY33" s="323"/>
      <c r="AZ33" s="409"/>
      <c r="BA33" s="135"/>
      <c r="BB33" s="323"/>
      <c r="BC33" s="409"/>
      <c r="BD33" s="413"/>
      <c r="BE33" s="414"/>
      <c r="BF33" s="409"/>
      <c r="BG33" s="135"/>
      <c r="BH33" s="325"/>
      <c r="BI33" s="409"/>
      <c r="BJ33" s="324"/>
      <c r="BK33" s="323"/>
      <c r="BL33" s="409"/>
      <c r="BM33" s="135"/>
      <c r="BN33" s="323"/>
      <c r="BO33" s="409"/>
      <c r="BP33" s="413"/>
      <c r="BQ33" s="414"/>
      <c r="BR33" s="409"/>
      <c r="BS33" s="135"/>
      <c r="BT33" s="325"/>
      <c r="BU33" s="409"/>
      <c r="BV33" s="324"/>
      <c r="BW33" s="323"/>
      <c r="BX33" s="409"/>
      <c r="BY33" s="135"/>
      <c r="BZ33" s="323"/>
      <c r="CA33" s="409"/>
      <c r="CB33" s="413"/>
    </row>
    <row r="34" spans="1:80" ht="14.25" customHeight="1">
      <c r="A34" s="217"/>
      <c r="B34" s="218"/>
      <c r="C34" s="306"/>
      <c r="D34" s="326"/>
      <c r="E34" s="390"/>
      <c r="F34" s="16"/>
      <c r="G34" s="16"/>
      <c r="H34" s="17"/>
      <c r="I34" s="412"/>
      <c r="J34" s="409"/>
      <c r="K34" s="135"/>
      <c r="L34" s="325"/>
      <c r="M34" s="409"/>
      <c r="N34" s="324"/>
      <c r="O34" s="323"/>
      <c r="P34" s="409"/>
      <c r="Q34" s="135"/>
      <c r="R34" s="323"/>
      <c r="S34" s="324"/>
      <c r="T34" s="135"/>
      <c r="U34" s="323"/>
      <c r="V34" s="409"/>
      <c r="W34" s="135"/>
      <c r="X34" s="325"/>
      <c r="Y34" s="409"/>
      <c r="Z34" s="324"/>
      <c r="AA34" s="323"/>
      <c r="AB34" s="409"/>
      <c r="AC34" s="135"/>
      <c r="AD34" s="323"/>
      <c r="AE34" s="324"/>
      <c r="AF34" s="135"/>
      <c r="AG34" s="323"/>
      <c r="AH34" s="409"/>
      <c r="AI34" s="135"/>
      <c r="AJ34" s="325"/>
      <c r="AK34" s="409"/>
      <c r="AL34" s="324"/>
      <c r="AM34" s="323"/>
      <c r="AN34" s="409"/>
      <c r="AO34" s="135"/>
      <c r="AP34" s="323"/>
      <c r="AQ34" s="324"/>
      <c r="AR34" s="135"/>
      <c r="AS34" s="323"/>
      <c r="AT34" s="409"/>
      <c r="AU34" s="135"/>
      <c r="AV34" s="325"/>
      <c r="AW34" s="409"/>
      <c r="AX34" s="324"/>
      <c r="AY34" s="323"/>
      <c r="AZ34" s="409"/>
      <c r="BA34" s="135"/>
      <c r="BB34" s="323"/>
      <c r="BC34" s="324"/>
      <c r="BD34" s="135"/>
      <c r="BE34" s="323"/>
      <c r="BF34" s="409"/>
      <c r="BG34" s="135"/>
      <c r="BH34" s="325"/>
      <c r="BI34" s="409"/>
      <c r="BJ34" s="324"/>
      <c r="BK34" s="323"/>
      <c r="BL34" s="409"/>
      <c r="BM34" s="135"/>
      <c r="BN34" s="323"/>
      <c r="BO34" s="324"/>
      <c r="BP34" s="135"/>
      <c r="BQ34" s="323"/>
      <c r="BR34" s="409"/>
      <c r="BS34" s="135"/>
      <c r="BT34" s="325"/>
      <c r="BU34" s="409"/>
      <c r="BV34" s="324"/>
      <c r="BW34" s="323"/>
      <c r="BX34" s="409"/>
      <c r="BY34" s="135"/>
      <c r="BZ34" s="323"/>
      <c r="CA34" s="324"/>
      <c r="CB34" s="135"/>
    </row>
    <row r="35" spans="1:80" ht="14.25" customHeight="1">
      <c r="A35" s="217"/>
      <c r="B35" s="218"/>
      <c r="C35" s="314"/>
      <c r="D35" s="313"/>
      <c r="E35" s="390"/>
      <c r="F35" s="16"/>
      <c r="G35" s="16"/>
      <c r="H35" s="17"/>
      <c r="I35" s="411"/>
      <c r="J35" s="409"/>
      <c r="K35" s="135"/>
      <c r="L35" s="325"/>
      <c r="M35" s="409"/>
      <c r="N35" s="324"/>
      <c r="O35" s="323"/>
      <c r="P35" s="409"/>
      <c r="Q35" s="135"/>
      <c r="R35" s="323"/>
      <c r="S35" s="409"/>
      <c r="T35" s="135"/>
      <c r="U35" s="323"/>
      <c r="V35" s="409"/>
      <c r="W35" s="135"/>
      <c r="X35" s="325"/>
      <c r="Y35" s="409"/>
      <c r="Z35" s="324"/>
      <c r="AA35" s="323"/>
      <c r="AB35" s="409"/>
      <c r="AC35" s="135"/>
      <c r="AD35" s="323"/>
      <c r="AE35" s="409"/>
      <c r="AF35" s="135"/>
      <c r="AG35" s="323"/>
      <c r="AH35" s="409"/>
      <c r="AI35" s="135"/>
      <c r="AJ35" s="325"/>
      <c r="AK35" s="409"/>
      <c r="AL35" s="324"/>
      <c r="AM35" s="323"/>
      <c r="AN35" s="409"/>
      <c r="AO35" s="135"/>
      <c r="AP35" s="323"/>
      <c r="AQ35" s="409"/>
      <c r="AR35" s="135"/>
      <c r="AS35" s="323"/>
      <c r="AT35" s="409"/>
      <c r="AU35" s="135"/>
      <c r="AV35" s="325"/>
      <c r="AW35" s="409"/>
      <c r="AX35" s="324"/>
      <c r="AY35" s="323"/>
      <c r="AZ35" s="409"/>
      <c r="BA35" s="135"/>
      <c r="BB35" s="323"/>
      <c r="BC35" s="409"/>
      <c r="BD35" s="135"/>
      <c r="BE35" s="323"/>
      <c r="BF35" s="409"/>
      <c r="BG35" s="135"/>
      <c r="BH35" s="325"/>
      <c r="BI35" s="409"/>
      <c r="BJ35" s="324"/>
      <c r="BK35" s="323"/>
      <c r="BL35" s="409"/>
      <c r="BM35" s="135"/>
      <c r="BN35" s="323"/>
      <c r="BO35" s="409"/>
      <c r="BP35" s="135"/>
      <c r="BQ35" s="323"/>
      <c r="BR35" s="409"/>
      <c r="BS35" s="135"/>
      <c r="BT35" s="325"/>
      <c r="BU35" s="409"/>
      <c r="BV35" s="324"/>
      <c r="BW35" s="323"/>
      <c r="BX35" s="409"/>
      <c r="BY35" s="135"/>
      <c r="BZ35" s="323"/>
      <c r="CA35" s="409"/>
      <c r="CB35" s="135"/>
    </row>
    <row r="36" spans="1:80" ht="14.25" customHeight="1">
      <c r="A36" s="217"/>
      <c r="B36" s="218"/>
      <c r="C36" s="408"/>
      <c r="D36" s="407"/>
      <c r="E36" s="390"/>
      <c r="F36" s="16"/>
      <c r="G36" s="16"/>
      <c r="H36" s="17"/>
      <c r="I36" s="410"/>
      <c r="J36" s="409"/>
      <c r="K36" s="135"/>
      <c r="L36" s="325"/>
      <c r="M36" s="409"/>
      <c r="N36" s="324"/>
      <c r="O36" s="323"/>
      <c r="P36" s="409"/>
      <c r="Q36" s="135"/>
      <c r="R36" s="323"/>
      <c r="S36" s="409"/>
      <c r="T36" s="135"/>
      <c r="U36" s="323"/>
      <c r="V36" s="409"/>
      <c r="W36" s="135"/>
      <c r="X36" s="325"/>
      <c r="Y36" s="409"/>
      <c r="Z36" s="324"/>
      <c r="AA36" s="323"/>
      <c r="AB36" s="409"/>
      <c r="AC36" s="135"/>
      <c r="AD36" s="323"/>
      <c r="AE36" s="409"/>
      <c r="AF36" s="135"/>
      <c r="AG36" s="323"/>
      <c r="AH36" s="409"/>
      <c r="AI36" s="135"/>
      <c r="AJ36" s="325"/>
      <c r="AK36" s="409"/>
      <c r="AL36" s="324"/>
      <c r="AM36" s="323"/>
      <c r="AN36" s="409"/>
      <c r="AO36" s="135"/>
      <c r="AP36" s="323"/>
      <c r="AQ36" s="409"/>
      <c r="AR36" s="135"/>
      <c r="AS36" s="323"/>
      <c r="AT36" s="409"/>
      <c r="AU36" s="135"/>
      <c r="AV36" s="325"/>
      <c r="AW36" s="409"/>
      <c r="AX36" s="324"/>
      <c r="AY36" s="323"/>
      <c r="AZ36" s="409"/>
      <c r="BA36" s="135"/>
      <c r="BB36" s="323"/>
      <c r="BC36" s="409"/>
      <c r="BD36" s="135"/>
      <c r="BE36" s="323"/>
      <c r="BF36" s="409"/>
      <c r="BG36" s="135"/>
      <c r="BH36" s="325"/>
      <c r="BI36" s="409"/>
      <c r="BJ36" s="324"/>
      <c r="BK36" s="323"/>
      <c r="BL36" s="409"/>
      <c r="BM36" s="135"/>
      <c r="BN36" s="323"/>
      <c r="BO36" s="409"/>
      <c r="BP36" s="135"/>
      <c r="BQ36" s="323"/>
      <c r="BR36" s="409"/>
      <c r="BS36" s="135"/>
      <c r="BT36" s="325"/>
      <c r="BU36" s="409"/>
      <c r="BV36" s="324"/>
      <c r="BW36" s="323"/>
      <c r="BX36" s="409"/>
      <c r="BY36" s="135"/>
      <c r="BZ36" s="323"/>
      <c r="CA36" s="409"/>
      <c r="CB36" s="135"/>
    </row>
    <row r="37" spans="1:80" ht="14.25" customHeight="1">
      <c r="A37" s="217"/>
      <c r="B37" s="218"/>
      <c r="C37" s="408"/>
      <c r="D37" s="407"/>
      <c r="E37" s="390"/>
      <c r="F37" s="16"/>
      <c r="G37" s="16"/>
      <c r="H37" s="17"/>
      <c r="I37" s="406"/>
      <c r="J37" s="401"/>
      <c r="K37" s="139"/>
      <c r="L37" s="402"/>
      <c r="M37" s="401"/>
      <c r="N37" s="400"/>
      <c r="O37" s="140"/>
      <c r="P37" s="401"/>
      <c r="Q37" s="139"/>
      <c r="R37" s="140"/>
      <c r="S37" s="401"/>
      <c r="T37" s="139"/>
      <c r="U37" s="140"/>
      <c r="V37" s="401"/>
      <c r="W37" s="139"/>
      <c r="X37" s="402"/>
      <c r="Y37" s="401"/>
      <c r="Z37" s="400"/>
      <c r="AA37" s="140"/>
      <c r="AB37" s="401"/>
      <c r="AC37" s="139"/>
      <c r="AD37" s="140"/>
      <c r="AE37" s="401"/>
      <c r="AF37" s="139"/>
      <c r="AG37" s="140"/>
      <c r="AH37" s="401"/>
      <c r="AI37" s="139"/>
      <c r="AJ37" s="402"/>
      <c r="AK37" s="401"/>
      <c r="AL37" s="400"/>
      <c r="AM37" s="140"/>
      <c r="AN37" s="401"/>
      <c r="AO37" s="139"/>
      <c r="AP37" s="140"/>
      <c r="AQ37" s="401"/>
      <c r="AR37" s="139"/>
      <c r="AS37" s="140"/>
      <c r="AT37" s="401"/>
      <c r="AU37" s="139"/>
      <c r="AV37" s="402"/>
      <c r="AW37" s="401"/>
      <c r="AX37" s="400"/>
      <c r="AY37" s="140"/>
      <c r="AZ37" s="401"/>
      <c r="BA37" s="139"/>
      <c r="BB37" s="140"/>
      <c r="BC37" s="401"/>
      <c r="BD37" s="139"/>
      <c r="BE37" s="140"/>
      <c r="BF37" s="401"/>
      <c r="BG37" s="139"/>
      <c r="BH37" s="402"/>
      <c r="BI37" s="401"/>
      <c r="BJ37" s="400"/>
      <c r="BK37" s="140"/>
      <c r="BL37" s="401"/>
      <c r="BM37" s="139"/>
      <c r="BN37" s="140"/>
      <c r="BO37" s="401"/>
      <c r="BP37" s="139"/>
      <c r="BQ37" s="140"/>
      <c r="BR37" s="401"/>
      <c r="BS37" s="139"/>
      <c r="BT37" s="402"/>
      <c r="BU37" s="401"/>
      <c r="BV37" s="400"/>
      <c r="BW37" s="140"/>
      <c r="BX37" s="401"/>
      <c r="BY37" s="139"/>
      <c r="BZ37" s="140"/>
      <c r="CA37" s="401"/>
      <c r="CB37" s="139"/>
    </row>
    <row r="38" spans="1:80" ht="14.25" customHeight="1">
      <c r="A38" s="217"/>
      <c r="B38" s="218"/>
      <c r="C38" s="405"/>
      <c r="D38" s="404"/>
      <c r="E38" s="390"/>
      <c r="F38" s="16"/>
      <c r="G38" s="16"/>
      <c r="H38" s="17"/>
      <c r="I38" s="399"/>
      <c r="J38" s="403"/>
      <c r="K38" s="139"/>
      <c r="L38" s="402"/>
      <c r="M38" s="403"/>
      <c r="N38" s="400"/>
      <c r="O38" s="140"/>
      <c r="P38" s="403"/>
      <c r="Q38" s="139"/>
      <c r="R38" s="140"/>
      <c r="S38" s="403"/>
      <c r="T38" s="139"/>
      <c r="U38" s="140"/>
      <c r="V38" s="403"/>
      <c r="W38" s="139"/>
      <c r="X38" s="402"/>
      <c r="Y38" s="403"/>
      <c r="Z38" s="400"/>
      <c r="AA38" s="140"/>
      <c r="AB38" s="403"/>
      <c r="AC38" s="139"/>
      <c r="AD38" s="140"/>
      <c r="AE38" s="403"/>
      <c r="AF38" s="139"/>
      <c r="AG38" s="140"/>
      <c r="AH38" s="403"/>
      <c r="AI38" s="139"/>
      <c r="AJ38" s="402"/>
      <c r="AK38" s="403"/>
      <c r="AL38" s="400"/>
      <c r="AM38" s="140"/>
      <c r="AN38" s="403"/>
      <c r="AO38" s="139"/>
      <c r="AP38" s="140"/>
      <c r="AQ38" s="403"/>
      <c r="AR38" s="139"/>
      <c r="AS38" s="140"/>
      <c r="AT38" s="403"/>
      <c r="AU38" s="139"/>
      <c r="AV38" s="402"/>
      <c r="AW38" s="403"/>
      <c r="AX38" s="400"/>
      <c r="AY38" s="140"/>
      <c r="AZ38" s="403"/>
      <c r="BA38" s="139"/>
      <c r="BB38" s="140"/>
      <c r="BC38" s="403"/>
      <c r="BD38" s="139"/>
      <c r="BE38" s="140"/>
      <c r="BF38" s="403"/>
      <c r="BG38" s="139"/>
      <c r="BH38" s="402"/>
      <c r="BI38" s="403"/>
      <c r="BJ38" s="400"/>
      <c r="BK38" s="140"/>
      <c r="BL38" s="401"/>
      <c r="BM38" s="139"/>
      <c r="BN38" s="140"/>
      <c r="BO38" s="400"/>
      <c r="BP38" s="139"/>
      <c r="BQ38" s="140"/>
      <c r="BR38" s="401"/>
      <c r="BS38" s="139"/>
      <c r="BT38" s="402"/>
      <c r="BU38" s="401"/>
      <c r="BV38" s="400"/>
      <c r="BW38" s="140"/>
      <c r="BX38" s="401"/>
      <c r="BY38" s="139"/>
      <c r="BZ38" s="140"/>
      <c r="CA38" s="400"/>
      <c r="CB38" s="139"/>
    </row>
    <row r="39" spans="1:80" ht="14.25" customHeight="1">
      <c r="A39" s="217"/>
      <c r="B39" s="218"/>
      <c r="C39" s="314"/>
      <c r="D39" s="313"/>
      <c r="E39" s="390"/>
      <c r="F39" s="16"/>
      <c r="G39" s="16"/>
      <c r="H39" s="17"/>
      <c r="I39" s="399"/>
      <c r="J39" s="398"/>
      <c r="K39" s="177"/>
      <c r="L39" s="396"/>
      <c r="M39" s="398"/>
      <c r="N39" s="395"/>
      <c r="O39" s="175"/>
      <c r="P39" s="398"/>
      <c r="Q39" s="177"/>
      <c r="R39" s="175"/>
      <c r="S39" s="398"/>
      <c r="T39" s="177"/>
      <c r="U39" s="175"/>
      <c r="V39" s="398"/>
      <c r="W39" s="177"/>
      <c r="X39" s="396"/>
      <c r="Y39" s="398"/>
      <c r="Z39" s="395"/>
      <c r="AA39" s="175"/>
      <c r="AB39" s="398"/>
      <c r="AC39" s="177"/>
      <c r="AD39" s="175"/>
      <c r="AE39" s="398"/>
      <c r="AF39" s="177"/>
      <c r="AG39" s="175"/>
      <c r="AH39" s="398"/>
      <c r="AI39" s="177"/>
      <c r="AJ39" s="396"/>
      <c r="AK39" s="398"/>
      <c r="AL39" s="395"/>
      <c r="AM39" s="175"/>
      <c r="AN39" s="398"/>
      <c r="AO39" s="177"/>
      <c r="AP39" s="175"/>
      <c r="AQ39" s="398"/>
      <c r="AR39" s="177"/>
      <c r="AS39" s="175"/>
      <c r="AT39" s="398"/>
      <c r="AU39" s="177"/>
      <c r="AV39" s="396"/>
      <c r="AW39" s="398"/>
      <c r="AX39" s="395"/>
      <c r="AY39" s="175"/>
      <c r="AZ39" s="398"/>
      <c r="BA39" s="177"/>
      <c r="BB39" s="175"/>
      <c r="BC39" s="398"/>
      <c r="BD39" s="177"/>
      <c r="BE39" s="175"/>
      <c r="BF39" s="398"/>
      <c r="BG39" s="177"/>
      <c r="BH39" s="396"/>
      <c r="BI39" s="398"/>
      <c r="BJ39" s="395"/>
      <c r="BK39" s="175"/>
      <c r="BL39" s="176"/>
      <c r="BM39" s="177"/>
      <c r="BN39" s="175"/>
      <c r="BO39" s="395"/>
      <c r="BP39" s="177"/>
      <c r="BQ39" s="175"/>
      <c r="BR39" s="176"/>
      <c r="BS39" s="177"/>
      <c r="BT39" s="396"/>
      <c r="BU39" s="176"/>
      <c r="BV39" s="395"/>
      <c r="BW39" s="175"/>
      <c r="BX39" s="176"/>
      <c r="BY39" s="177"/>
      <c r="BZ39" s="175"/>
      <c r="CA39" s="395"/>
      <c r="CB39" s="177"/>
    </row>
    <row r="40" spans="1:80" ht="14.25" customHeight="1">
      <c r="A40" s="217"/>
      <c r="B40" s="218"/>
      <c r="C40" s="394"/>
      <c r="D40" s="393"/>
      <c r="E40" s="397"/>
      <c r="F40" s="16"/>
      <c r="G40" s="16"/>
      <c r="H40" s="17"/>
      <c r="I40" s="18"/>
      <c r="J40" s="176"/>
      <c r="K40" s="177"/>
      <c r="L40" s="299"/>
      <c r="M40" s="176"/>
      <c r="N40" s="176"/>
      <c r="O40" s="18"/>
      <c r="P40" s="176"/>
      <c r="Q40" s="176"/>
      <c r="R40" s="18"/>
      <c r="S40" s="176"/>
      <c r="T40" s="176"/>
      <c r="U40" s="18"/>
      <c r="V40" s="176"/>
      <c r="W40" s="176"/>
      <c r="X40" s="299"/>
      <c r="Y40" s="176"/>
      <c r="Z40" s="176"/>
      <c r="AA40" s="18"/>
      <c r="AB40" s="176"/>
      <c r="AC40" s="176"/>
      <c r="AD40" s="18"/>
      <c r="AE40" s="176"/>
      <c r="AF40" s="176"/>
      <c r="AG40" s="18"/>
      <c r="AH40" s="176"/>
      <c r="AI40" s="176"/>
      <c r="AJ40" s="299"/>
      <c r="AK40" s="176"/>
      <c r="AL40" s="176"/>
      <c r="AM40" s="18"/>
      <c r="AN40" s="176"/>
      <c r="AO40" s="176"/>
      <c r="AP40" s="18"/>
      <c r="AQ40" s="176"/>
      <c r="AR40" s="176"/>
      <c r="AS40" s="18"/>
      <c r="AT40" s="176"/>
      <c r="AU40" s="176"/>
      <c r="AV40" s="299"/>
      <c r="AW40" s="176"/>
      <c r="AX40" s="176"/>
      <c r="AY40" s="18"/>
      <c r="AZ40" s="176"/>
      <c r="BA40" s="176"/>
      <c r="BB40" s="18"/>
      <c r="BC40" s="176"/>
      <c r="BD40" s="176"/>
      <c r="BE40" s="18"/>
      <c r="BF40" s="176"/>
      <c r="BG40" s="177"/>
      <c r="BH40" s="299"/>
      <c r="BI40" s="176"/>
      <c r="BJ40" s="176"/>
      <c r="BK40" s="18"/>
      <c r="BL40" s="176"/>
      <c r="BM40" s="176"/>
      <c r="BN40" s="18"/>
      <c r="BO40" s="176"/>
      <c r="BP40" s="176"/>
      <c r="BQ40" s="18"/>
      <c r="BR40" s="176"/>
      <c r="BS40" s="176"/>
      <c r="BT40" s="299"/>
      <c r="BU40" s="176"/>
      <c r="BV40" s="176"/>
      <c r="BW40" s="18"/>
      <c r="BX40" s="176"/>
      <c r="BY40" s="176"/>
      <c r="BZ40" s="18"/>
      <c r="CA40" s="176"/>
      <c r="CB40" s="176"/>
    </row>
    <row r="41" spans="1:80" ht="14.25" customHeight="1">
      <c r="A41" s="217"/>
      <c r="B41" s="218"/>
      <c r="C41" s="392"/>
      <c r="D41" s="391"/>
      <c r="E41" s="397"/>
      <c r="F41" s="16"/>
      <c r="G41" s="16"/>
      <c r="H41" s="17"/>
      <c r="I41" s="18"/>
      <c r="J41" s="16"/>
      <c r="K41" s="298"/>
      <c r="L41" s="299"/>
      <c r="M41" s="16"/>
      <c r="N41" s="17"/>
      <c r="O41" s="18"/>
      <c r="P41" s="16"/>
      <c r="Q41" s="298"/>
      <c r="R41" s="18"/>
      <c r="S41" s="17"/>
      <c r="T41" s="298"/>
      <c r="U41" s="18"/>
      <c r="V41" s="16"/>
      <c r="W41" s="298"/>
      <c r="X41" s="299"/>
      <c r="Y41" s="16"/>
      <c r="Z41" s="17"/>
      <c r="AA41" s="18"/>
      <c r="AB41" s="16"/>
      <c r="AC41" s="298"/>
      <c r="AD41" s="18"/>
      <c r="AE41" s="17"/>
      <c r="AF41" s="298"/>
      <c r="AG41" s="18"/>
      <c r="AH41" s="16"/>
      <c r="AI41" s="298"/>
      <c r="AJ41" s="299"/>
      <c r="AK41" s="16"/>
      <c r="AL41" s="17"/>
      <c r="AM41" s="18"/>
      <c r="AN41" s="16"/>
      <c r="AO41" s="298"/>
      <c r="AP41" s="18"/>
      <c r="AQ41" s="17"/>
      <c r="AR41" s="298"/>
      <c r="AS41" s="18"/>
      <c r="AT41" s="16"/>
      <c r="AU41" s="298"/>
      <c r="AV41" s="299"/>
      <c r="AW41" s="16"/>
      <c r="AX41" s="17"/>
      <c r="AY41" s="18"/>
      <c r="AZ41" s="16"/>
      <c r="BA41" s="298"/>
      <c r="BB41" s="18"/>
      <c r="BC41" s="17"/>
      <c r="BD41" s="298"/>
      <c r="BE41" s="18"/>
      <c r="BF41" s="16"/>
      <c r="BG41" s="298"/>
      <c r="BH41" s="299"/>
      <c r="BI41" s="16"/>
      <c r="BJ41" s="17"/>
      <c r="BK41" s="18"/>
      <c r="BL41" s="16"/>
      <c r="BM41" s="298"/>
      <c r="BN41" s="18"/>
      <c r="BO41" s="17"/>
      <c r="BP41" s="298"/>
      <c r="BQ41" s="18"/>
      <c r="BR41" s="16"/>
      <c r="BS41" s="298"/>
      <c r="BT41" s="299"/>
      <c r="BU41" s="16"/>
      <c r="BV41" s="17"/>
      <c r="BW41" s="18"/>
      <c r="BX41" s="16"/>
      <c r="BY41" s="298"/>
      <c r="BZ41" s="18"/>
      <c r="CA41" s="17"/>
      <c r="CB41" s="298"/>
    </row>
    <row r="42" spans="1:80" ht="14.25" customHeight="1">
      <c r="A42" s="217"/>
      <c r="B42" s="218"/>
      <c r="C42" s="306"/>
      <c r="D42" s="326"/>
      <c r="E42" s="390"/>
      <c r="F42" s="16"/>
      <c r="G42" s="16"/>
      <c r="H42" s="17"/>
      <c r="I42" s="18"/>
      <c r="J42" s="176"/>
      <c r="K42" s="177"/>
      <c r="L42" s="396"/>
      <c r="M42" s="176"/>
      <c r="N42" s="395"/>
      <c r="O42" s="175"/>
      <c r="P42" s="176"/>
      <c r="Q42" s="177"/>
      <c r="R42" s="175"/>
      <c r="S42" s="395"/>
      <c r="T42" s="177"/>
      <c r="U42" s="175"/>
      <c r="V42" s="176"/>
      <c r="W42" s="177"/>
      <c r="X42" s="396"/>
      <c r="Y42" s="176"/>
      <c r="Z42" s="395"/>
      <c r="AA42" s="175"/>
      <c r="AB42" s="176"/>
      <c r="AC42" s="177"/>
      <c r="AD42" s="175"/>
      <c r="AE42" s="395"/>
      <c r="AF42" s="177"/>
      <c r="AG42" s="175"/>
      <c r="AH42" s="176"/>
      <c r="AI42" s="177"/>
      <c r="AJ42" s="396"/>
      <c r="AK42" s="176"/>
      <c r="AL42" s="395"/>
      <c r="AM42" s="175"/>
      <c r="AN42" s="176"/>
      <c r="AO42" s="177"/>
      <c r="AP42" s="175"/>
      <c r="AQ42" s="395"/>
      <c r="AR42" s="177"/>
      <c r="AS42" s="175"/>
      <c r="AT42" s="176"/>
      <c r="AU42" s="177"/>
      <c r="AV42" s="396"/>
      <c r="AW42" s="176"/>
      <c r="AX42" s="395"/>
      <c r="AY42" s="175"/>
      <c r="AZ42" s="176"/>
      <c r="BA42" s="177"/>
      <c r="BB42" s="175"/>
      <c r="BC42" s="395"/>
      <c r="BD42" s="177"/>
      <c r="BE42" s="175"/>
      <c r="BF42" s="176"/>
      <c r="BG42" s="177"/>
      <c r="BH42" s="396"/>
      <c r="BI42" s="176"/>
      <c r="BJ42" s="395"/>
      <c r="BK42" s="175"/>
      <c r="BL42" s="176"/>
      <c r="BM42" s="177"/>
      <c r="BN42" s="175"/>
      <c r="BO42" s="395"/>
      <c r="BP42" s="177"/>
      <c r="BQ42" s="175"/>
      <c r="BR42" s="176"/>
      <c r="BS42" s="177"/>
      <c r="BT42" s="396"/>
      <c r="BU42" s="176"/>
      <c r="BV42" s="395"/>
      <c r="BW42" s="175"/>
      <c r="BX42" s="176"/>
      <c r="BY42" s="177"/>
      <c r="BZ42" s="175"/>
      <c r="CA42" s="395"/>
      <c r="CB42" s="177"/>
    </row>
    <row r="43" spans="1:80" ht="14.25" customHeight="1">
      <c r="A43" s="217"/>
      <c r="B43" s="218"/>
      <c r="C43" s="306"/>
      <c r="D43" s="326"/>
      <c r="E43" s="390"/>
      <c r="F43" s="16"/>
      <c r="G43" s="16"/>
      <c r="H43" s="17"/>
      <c r="I43" s="18"/>
      <c r="J43" s="176"/>
      <c r="K43" s="177"/>
      <c r="L43" s="396"/>
      <c r="M43" s="176"/>
      <c r="N43" s="395"/>
      <c r="O43" s="175"/>
      <c r="P43" s="176"/>
      <c r="Q43" s="177"/>
      <c r="R43" s="175"/>
      <c r="S43" s="395"/>
      <c r="T43" s="177"/>
      <c r="U43" s="175"/>
      <c r="V43" s="176"/>
      <c r="W43" s="177"/>
      <c r="X43" s="396"/>
      <c r="Y43" s="176"/>
      <c r="Z43" s="395"/>
      <c r="AA43" s="175"/>
      <c r="AB43" s="176"/>
      <c r="AC43" s="177"/>
      <c r="AD43" s="175"/>
      <c r="AE43" s="395"/>
      <c r="AF43" s="177"/>
      <c r="AG43" s="175"/>
      <c r="AH43" s="176"/>
      <c r="AI43" s="177"/>
      <c r="AJ43" s="396"/>
      <c r="AK43" s="176"/>
      <c r="AL43" s="395"/>
      <c r="AM43" s="175"/>
      <c r="AN43" s="176"/>
      <c r="AO43" s="177"/>
      <c r="AP43" s="175"/>
      <c r="AQ43" s="395"/>
      <c r="AR43" s="177"/>
      <c r="AS43" s="175"/>
      <c r="AT43" s="176"/>
      <c r="AU43" s="177"/>
      <c r="AV43" s="396"/>
      <c r="AW43" s="176"/>
      <c r="AX43" s="395"/>
      <c r="AY43" s="175"/>
      <c r="AZ43" s="176"/>
      <c r="BA43" s="177"/>
      <c r="BB43" s="175"/>
      <c r="BC43" s="395"/>
      <c r="BD43" s="177"/>
      <c r="BE43" s="175"/>
      <c r="BF43" s="176"/>
      <c r="BG43" s="177"/>
      <c r="BH43" s="396"/>
      <c r="BI43" s="176"/>
      <c r="BJ43" s="395"/>
      <c r="BK43" s="175"/>
      <c r="BL43" s="176"/>
      <c r="BM43" s="177"/>
      <c r="BN43" s="175"/>
      <c r="BO43" s="395"/>
      <c r="BP43" s="177"/>
      <c r="BQ43" s="175"/>
      <c r="BR43" s="176"/>
      <c r="BS43" s="177"/>
      <c r="BT43" s="396"/>
      <c r="BU43" s="176"/>
      <c r="BV43" s="395"/>
      <c r="BW43" s="175"/>
      <c r="BX43" s="176"/>
      <c r="BY43" s="177"/>
      <c r="BZ43" s="175"/>
      <c r="CA43" s="395"/>
      <c r="CB43" s="177"/>
    </row>
    <row r="44" spans="1:80" ht="14.25" customHeight="1">
      <c r="A44" s="217"/>
      <c r="B44" s="218"/>
      <c r="C44" s="306"/>
      <c r="D44" s="326"/>
      <c r="E44" s="390"/>
      <c r="F44" s="16"/>
      <c r="G44" s="16"/>
      <c r="H44" s="17"/>
      <c r="I44" s="18"/>
      <c r="J44" s="176"/>
      <c r="K44" s="177"/>
      <c r="L44" s="396"/>
      <c r="M44" s="176"/>
      <c r="N44" s="395"/>
      <c r="O44" s="175"/>
      <c r="P44" s="176"/>
      <c r="Q44" s="177"/>
      <c r="R44" s="175"/>
      <c r="S44" s="395"/>
      <c r="T44" s="177"/>
      <c r="U44" s="175"/>
      <c r="V44" s="176"/>
      <c r="W44" s="177"/>
      <c r="X44" s="396"/>
      <c r="Y44" s="176"/>
      <c r="Z44" s="395"/>
      <c r="AA44" s="175"/>
      <c r="AB44" s="176"/>
      <c r="AC44" s="177"/>
      <c r="AD44" s="175"/>
      <c r="AE44" s="395"/>
      <c r="AF44" s="177"/>
      <c r="AG44" s="175"/>
      <c r="AH44" s="176"/>
      <c r="AI44" s="177"/>
      <c r="AJ44" s="396"/>
      <c r="AK44" s="176"/>
      <c r="AL44" s="395"/>
      <c r="AM44" s="175"/>
      <c r="AN44" s="176"/>
      <c r="AO44" s="177"/>
      <c r="AP44" s="175"/>
      <c r="AQ44" s="395"/>
      <c r="AR44" s="177"/>
      <c r="AS44" s="175"/>
      <c r="AT44" s="176"/>
      <c r="AU44" s="177"/>
      <c r="AV44" s="396"/>
      <c r="AW44" s="176"/>
      <c r="AX44" s="395"/>
      <c r="AY44" s="175"/>
      <c r="AZ44" s="176"/>
      <c r="BA44" s="177"/>
      <c r="BB44" s="175"/>
      <c r="BC44" s="395"/>
      <c r="BD44" s="177"/>
      <c r="BE44" s="175"/>
      <c r="BF44" s="176"/>
      <c r="BG44" s="177"/>
      <c r="BH44" s="396"/>
      <c r="BI44" s="176"/>
      <c r="BJ44" s="395"/>
      <c r="BK44" s="175"/>
      <c r="BL44" s="176"/>
      <c r="BM44" s="177"/>
      <c r="BN44" s="175"/>
      <c r="BO44" s="395"/>
      <c r="BP44" s="177"/>
      <c r="BQ44" s="175"/>
      <c r="BR44" s="176"/>
      <c r="BS44" s="177"/>
      <c r="BT44" s="396"/>
      <c r="BU44" s="176"/>
      <c r="BV44" s="395"/>
      <c r="BW44" s="175"/>
      <c r="BX44" s="176"/>
      <c r="BY44" s="177"/>
      <c r="BZ44" s="175"/>
      <c r="CA44" s="395"/>
      <c r="CB44" s="177"/>
    </row>
    <row r="45" spans="1:80" ht="14.25" customHeight="1">
      <c r="A45" s="217"/>
      <c r="B45" s="218"/>
      <c r="C45" s="306"/>
      <c r="D45" s="326"/>
      <c r="E45" s="390"/>
      <c r="F45" s="16"/>
      <c r="G45" s="16"/>
      <c r="H45" s="17"/>
      <c r="I45" s="18"/>
      <c r="J45" s="176"/>
      <c r="K45" s="177"/>
      <c r="L45" s="396"/>
      <c r="M45" s="176"/>
      <c r="N45" s="395"/>
      <c r="O45" s="175"/>
      <c r="P45" s="176"/>
      <c r="Q45" s="177"/>
      <c r="R45" s="175"/>
      <c r="S45" s="395"/>
      <c r="T45" s="177"/>
      <c r="U45" s="175"/>
      <c r="V45" s="176"/>
      <c r="W45" s="177"/>
      <c r="X45" s="396"/>
      <c r="Y45" s="176"/>
      <c r="Z45" s="395"/>
      <c r="AA45" s="175"/>
      <c r="AB45" s="176"/>
      <c r="AC45" s="177"/>
      <c r="AD45" s="175"/>
      <c r="AE45" s="395"/>
      <c r="AF45" s="177"/>
      <c r="AG45" s="175"/>
      <c r="AH45" s="176"/>
      <c r="AI45" s="177"/>
      <c r="AJ45" s="396"/>
      <c r="AK45" s="176"/>
      <c r="AL45" s="395"/>
      <c r="AM45" s="175"/>
      <c r="AN45" s="176"/>
      <c r="AO45" s="177"/>
      <c r="AP45" s="175"/>
      <c r="AQ45" s="395"/>
      <c r="AR45" s="177"/>
      <c r="AS45" s="175"/>
      <c r="AT45" s="176"/>
      <c r="AU45" s="177"/>
      <c r="AV45" s="396"/>
      <c r="AW45" s="176"/>
      <c r="AX45" s="395"/>
      <c r="AY45" s="175"/>
      <c r="AZ45" s="176"/>
      <c r="BA45" s="177"/>
      <c r="BB45" s="175"/>
      <c r="BC45" s="395"/>
      <c r="BD45" s="177"/>
      <c r="BE45" s="175"/>
      <c r="BF45" s="176"/>
      <c r="BG45" s="177"/>
      <c r="BH45" s="396"/>
      <c r="BI45" s="176"/>
      <c r="BJ45" s="395"/>
      <c r="BK45" s="175"/>
      <c r="BL45" s="176"/>
      <c r="BM45" s="177"/>
      <c r="BN45" s="175"/>
      <c r="BO45" s="395"/>
      <c r="BP45" s="177"/>
      <c r="BQ45" s="175"/>
      <c r="BR45" s="176"/>
      <c r="BS45" s="177"/>
      <c r="BT45" s="396"/>
      <c r="BU45" s="176"/>
      <c r="BV45" s="395"/>
      <c r="BW45" s="175"/>
      <c r="BX45" s="176"/>
      <c r="BY45" s="177"/>
      <c r="BZ45" s="175"/>
      <c r="CA45" s="395"/>
      <c r="CB45" s="177"/>
    </row>
    <row r="46" spans="1:80" ht="14.25" customHeight="1">
      <c r="A46" s="217"/>
      <c r="B46" s="218"/>
      <c r="C46" s="394"/>
      <c r="D46" s="393"/>
      <c r="E46" s="390"/>
      <c r="F46" s="16"/>
      <c r="G46" s="16"/>
      <c r="H46" s="17"/>
      <c r="I46" s="18"/>
      <c r="J46" s="59"/>
      <c r="K46" s="60"/>
      <c r="L46" s="343"/>
      <c r="M46" s="59"/>
      <c r="N46" s="59"/>
      <c r="O46" s="341"/>
      <c r="P46" s="59"/>
      <c r="Q46" s="59"/>
      <c r="R46" s="341"/>
      <c r="S46" s="59"/>
      <c r="T46" s="59"/>
      <c r="U46" s="341"/>
      <c r="V46" s="59"/>
      <c r="W46" s="59"/>
      <c r="X46" s="343"/>
      <c r="Y46" s="59"/>
      <c r="Z46" s="59"/>
      <c r="AA46" s="341"/>
      <c r="AB46" s="59"/>
      <c r="AC46" s="59"/>
      <c r="AD46" s="341"/>
      <c r="AE46" s="59"/>
      <c r="AF46" s="59"/>
      <c r="AG46" s="341"/>
      <c r="AH46" s="59"/>
      <c r="AI46" s="59"/>
      <c r="AJ46" s="343"/>
      <c r="AK46" s="59"/>
      <c r="AL46" s="59"/>
      <c r="AM46" s="341"/>
      <c r="AN46" s="59"/>
      <c r="AO46" s="59"/>
      <c r="AP46" s="341"/>
      <c r="AQ46" s="59"/>
      <c r="AR46" s="59"/>
      <c r="AS46" s="341"/>
      <c r="AT46" s="59"/>
      <c r="AU46" s="59"/>
      <c r="AV46" s="343"/>
      <c r="AW46" s="59"/>
      <c r="AX46" s="59"/>
      <c r="AY46" s="341"/>
      <c r="AZ46" s="59"/>
      <c r="BA46" s="59"/>
      <c r="BB46" s="341"/>
      <c r="BC46" s="59"/>
      <c r="BD46" s="59"/>
      <c r="BE46" s="341"/>
      <c r="BF46" s="59"/>
      <c r="BG46" s="60"/>
      <c r="BH46" s="343"/>
      <c r="BI46" s="59"/>
      <c r="BJ46" s="59"/>
      <c r="BK46" s="341"/>
      <c r="BL46" s="59"/>
      <c r="BM46" s="59"/>
      <c r="BN46" s="341"/>
      <c r="BO46" s="59"/>
      <c r="BP46" s="59"/>
      <c r="BQ46" s="341"/>
      <c r="BR46" s="59"/>
      <c r="BS46" s="59"/>
      <c r="BT46" s="343"/>
      <c r="BU46" s="59"/>
      <c r="BV46" s="59"/>
      <c r="BW46" s="341"/>
      <c r="BX46" s="59"/>
      <c r="BY46" s="59"/>
      <c r="BZ46" s="341"/>
      <c r="CA46" s="59"/>
      <c r="CB46" s="59"/>
    </row>
    <row r="47" spans="1:80" ht="14.25" customHeight="1">
      <c r="A47" s="217"/>
      <c r="B47" s="218"/>
      <c r="C47" s="392"/>
      <c r="D47" s="391"/>
      <c r="E47" s="390"/>
      <c r="F47" s="16"/>
      <c r="G47" s="16"/>
      <c r="H47" s="17"/>
      <c r="I47" s="18"/>
      <c r="J47" s="342"/>
      <c r="K47" s="339"/>
      <c r="L47" s="343"/>
      <c r="M47" s="342"/>
      <c r="N47" s="340"/>
      <c r="O47" s="341"/>
      <c r="P47" s="342"/>
      <c r="Q47" s="339"/>
      <c r="R47" s="341"/>
      <c r="S47" s="340"/>
      <c r="T47" s="339"/>
      <c r="U47" s="341"/>
      <c r="V47" s="342"/>
      <c r="W47" s="339"/>
      <c r="X47" s="343"/>
      <c r="Y47" s="342"/>
      <c r="Z47" s="340"/>
      <c r="AA47" s="341"/>
      <c r="AB47" s="342"/>
      <c r="AC47" s="339"/>
      <c r="AD47" s="341"/>
      <c r="AE47" s="340"/>
      <c r="AF47" s="339"/>
      <c r="AG47" s="341"/>
      <c r="AH47" s="342"/>
      <c r="AI47" s="339"/>
      <c r="AJ47" s="343"/>
      <c r="AK47" s="342"/>
      <c r="AL47" s="340"/>
      <c r="AM47" s="341"/>
      <c r="AN47" s="342"/>
      <c r="AO47" s="339"/>
      <c r="AP47" s="341"/>
      <c r="AQ47" s="340"/>
      <c r="AR47" s="339"/>
      <c r="AS47" s="341"/>
      <c r="AT47" s="342"/>
      <c r="AU47" s="339"/>
      <c r="AV47" s="343"/>
      <c r="AW47" s="342"/>
      <c r="AX47" s="340"/>
      <c r="AY47" s="341"/>
      <c r="AZ47" s="342"/>
      <c r="BA47" s="339"/>
      <c r="BB47" s="341"/>
      <c r="BC47" s="340"/>
      <c r="BD47" s="339"/>
      <c r="BE47" s="341"/>
      <c r="BF47" s="342"/>
      <c r="BG47" s="339"/>
      <c r="BH47" s="343"/>
      <c r="BI47" s="342"/>
      <c r="BJ47" s="340"/>
      <c r="BK47" s="341"/>
      <c r="BL47" s="342"/>
      <c r="BM47" s="339"/>
      <c r="BN47" s="341"/>
      <c r="BO47" s="340"/>
      <c r="BP47" s="339"/>
      <c r="BQ47" s="341"/>
      <c r="BR47" s="342"/>
      <c r="BS47" s="339"/>
      <c r="BT47" s="343"/>
      <c r="BU47" s="342"/>
      <c r="BV47" s="340"/>
      <c r="BW47" s="341"/>
      <c r="BX47" s="342"/>
      <c r="BY47" s="339"/>
      <c r="BZ47" s="341"/>
      <c r="CA47" s="340"/>
      <c r="CB47" s="339"/>
    </row>
    <row r="48" spans="1:80" ht="14.25" customHeight="1">
      <c r="A48" s="217"/>
      <c r="B48" s="218"/>
      <c r="C48" s="306"/>
      <c r="D48" s="326"/>
      <c r="E48" s="390"/>
      <c r="F48" s="16"/>
      <c r="G48" s="16"/>
      <c r="H48" s="17"/>
      <c r="I48" s="18"/>
      <c r="J48" s="59"/>
      <c r="K48" s="60"/>
      <c r="L48" s="389"/>
      <c r="M48" s="59"/>
      <c r="N48" s="387"/>
      <c r="O48" s="388"/>
      <c r="P48" s="59"/>
      <c r="Q48" s="60"/>
      <c r="R48" s="388"/>
      <c r="S48" s="387"/>
      <c r="T48" s="60"/>
      <c r="U48" s="388"/>
      <c r="V48" s="59"/>
      <c r="W48" s="60"/>
      <c r="X48" s="389"/>
      <c r="Y48" s="59"/>
      <c r="Z48" s="387"/>
      <c r="AA48" s="388"/>
      <c r="AB48" s="59"/>
      <c r="AC48" s="60"/>
      <c r="AD48" s="388"/>
      <c r="AE48" s="387"/>
      <c r="AF48" s="60"/>
      <c r="AG48" s="388"/>
      <c r="AH48" s="59"/>
      <c r="AI48" s="60"/>
      <c r="AJ48" s="389"/>
      <c r="AK48" s="59"/>
      <c r="AL48" s="387"/>
      <c r="AM48" s="388"/>
      <c r="AN48" s="59"/>
      <c r="AO48" s="60"/>
      <c r="AP48" s="388"/>
      <c r="AQ48" s="387"/>
      <c r="AR48" s="60"/>
      <c r="AS48" s="388"/>
      <c r="AT48" s="59"/>
      <c r="AU48" s="60"/>
      <c r="AV48" s="389"/>
      <c r="AW48" s="59"/>
      <c r="AX48" s="387"/>
      <c r="AY48" s="388"/>
      <c r="AZ48" s="59"/>
      <c r="BA48" s="60"/>
      <c r="BB48" s="388"/>
      <c r="BC48" s="387"/>
      <c r="BD48" s="60"/>
      <c r="BE48" s="388"/>
      <c r="BF48" s="59"/>
      <c r="BG48" s="60"/>
      <c r="BH48" s="389"/>
      <c r="BI48" s="59"/>
      <c r="BJ48" s="387"/>
      <c r="BK48" s="388"/>
      <c r="BL48" s="59"/>
      <c r="BM48" s="60"/>
      <c r="BN48" s="388"/>
      <c r="BO48" s="387"/>
      <c r="BP48" s="60"/>
      <c r="BQ48" s="388"/>
      <c r="BR48" s="59"/>
      <c r="BS48" s="60"/>
      <c r="BT48" s="389"/>
      <c r="BU48" s="59"/>
      <c r="BV48" s="387"/>
      <c r="BW48" s="388"/>
      <c r="BX48" s="59"/>
      <c r="BY48" s="60"/>
      <c r="BZ48" s="388"/>
      <c r="CA48" s="387"/>
      <c r="CB48" s="60"/>
    </row>
    <row r="49" spans="1:80" ht="14.25" customHeight="1" thickBot="1">
      <c r="A49" s="217"/>
      <c r="B49" s="386"/>
      <c r="C49" s="224"/>
      <c r="D49" s="226"/>
      <c r="E49" s="21"/>
      <c r="F49" s="153"/>
      <c r="G49" s="153"/>
      <c r="H49" s="23"/>
      <c r="I49" s="152"/>
      <c r="J49" s="153"/>
      <c r="K49" s="154"/>
      <c r="L49" s="21"/>
      <c r="M49" s="153"/>
      <c r="N49" s="23"/>
      <c r="O49" s="152"/>
      <c r="P49" s="153"/>
      <c r="Q49" s="154"/>
      <c r="R49" s="152"/>
      <c r="S49" s="23"/>
      <c r="T49" s="154"/>
      <c r="U49" s="152"/>
      <c r="V49" s="153"/>
      <c r="W49" s="154"/>
      <c r="X49" s="21"/>
      <c r="Y49" s="153"/>
      <c r="Z49" s="23"/>
      <c r="AA49" s="152"/>
      <c r="AB49" s="153"/>
      <c r="AC49" s="154"/>
      <c r="AD49" s="152"/>
      <c r="AE49" s="23"/>
      <c r="AF49" s="154"/>
      <c r="AG49" s="152"/>
      <c r="AH49" s="153"/>
      <c r="AI49" s="154"/>
      <c r="AJ49" s="21"/>
      <c r="AK49" s="153"/>
      <c r="AL49" s="23"/>
      <c r="AM49" s="152"/>
      <c r="AN49" s="153"/>
      <c r="AO49" s="154"/>
      <c r="AP49" s="152"/>
      <c r="AQ49" s="23"/>
      <c r="AR49" s="154"/>
      <c r="AS49" s="152"/>
      <c r="AT49" s="153"/>
      <c r="AU49" s="154"/>
      <c r="AV49" s="21"/>
      <c r="AW49" s="153"/>
      <c r="AX49" s="23"/>
      <c r="AY49" s="152"/>
      <c r="AZ49" s="153"/>
      <c r="BA49" s="154"/>
      <c r="BB49" s="152"/>
      <c r="BC49" s="23"/>
      <c r="BD49" s="154"/>
      <c r="BE49" s="152"/>
      <c r="BF49" s="153"/>
      <c r="BG49" s="154"/>
      <c r="BH49" s="21"/>
      <c r="BI49" s="153"/>
      <c r="BJ49" s="23"/>
      <c r="BK49" s="152"/>
      <c r="BL49" s="153"/>
      <c r="BM49" s="154"/>
      <c r="BN49" s="152"/>
      <c r="BO49" s="23"/>
      <c r="BP49" s="154"/>
      <c r="BQ49" s="152"/>
      <c r="BR49" s="153"/>
      <c r="BS49" s="154"/>
      <c r="BT49" s="21"/>
      <c r="BU49" s="153"/>
      <c r="BV49" s="23"/>
      <c r="BW49" s="152"/>
      <c r="BX49" s="153"/>
      <c r="BY49" s="154"/>
      <c r="BZ49" s="152"/>
      <c r="CA49" s="23"/>
      <c r="CB49" s="154"/>
    </row>
    <row r="50" spans="1:80" ht="14.25" customHeight="1">
      <c r="A50" s="217"/>
      <c r="B50" s="220" t="s">
        <v>30</v>
      </c>
      <c r="C50" s="227"/>
      <c r="D50" s="221"/>
      <c r="E50" s="274" t="s">
        <v>5</v>
      </c>
      <c r="F50" s="275"/>
      <c r="G50" s="275"/>
      <c r="H50" s="276"/>
      <c r="I50" s="14"/>
      <c r="J50" s="12"/>
      <c r="K50" s="15"/>
      <c r="L50" s="147"/>
      <c r="M50" s="12"/>
      <c r="N50" s="169"/>
      <c r="O50" s="14"/>
      <c r="P50" s="12"/>
      <c r="Q50" s="15"/>
      <c r="R50" s="14"/>
      <c r="S50" s="169"/>
      <c r="T50" s="15"/>
      <c r="U50" s="14"/>
      <c r="V50" s="12"/>
      <c r="W50" s="15"/>
      <c r="X50" s="147"/>
      <c r="Y50" s="12"/>
      <c r="Z50" s="169"/>
      <c r="AA50" s="14"/>
      <c r="AB50" s="12"/>
      <c r="AC50" s="15"/>
      <c r="AD50" s="14"/>
      <c r="AE50" s="169"/>
      <c r="AF50" s="15"/>
      <c r="AG50" s="14"/>
      <c r="AH50" s="12"/>
      <c r="AI50" s="15"/>
      <c r="AJ50" s="147"/>
      <c r="AK50" s="12"/>
      <c r="AL50" s="169"/>
      <c r="AM50" s="14"/>
      <c r="AN50" s="12"/>
      <c r="AO50" s="15"/>
      <c r="AP50" s="14"/>
      <c r="AQ50" s="169"/>
      <c r="AR50" s="15"/>
      <c r="AS50" s="14"/>
      <c r="AT50" s="12"/>
      <c r="AU50" s="15"/>
      <c r="AV50" s="147"/>
      <c r="AW50" s="12"/>
      <c r="AX50" s="169"/>
      <c r="AY50" s="14"/>
      <c r="AZ50" s="12"/>
      <c r="BA50" s="15"/>
      <c r="BB50" s="14"/>
      <c r="BC50" s="169"/>
      <c r="BD50" s="15"/>
      <c r="BE50" s="14"/>
      <c r="BF50" s="12"/>
      <c r="BG50" s="15"/>
      <c r="BH50" s="147"/>
      <c r="BI50" s="12"/>
      <c r="BJ50" s="169"/>
      <c r="BK50" s="14"/>
      <c r="BL50" s="12"/>
      <c r="BM50" s="15"/>
      <c r="BN50" s="14"/>
      <c r="BO50" s="169"/>
      <c r="BP50" s="15"/>
      <c r="BQ50" s="14"/>
      <c r="BR50" s="12"/>
      <c r="BS50" s="15"/>
      <c r="BT50" s="147"/>
      <c r="BU50" s="12"/>
      <c r="BV50" s="169"/>
      <c r="BW50" s="14"/>
      <c r="BX50" s="12"/>
      <c r="BY50" s="15"/>
      <c r="BZ50" s="14"/>
      <c r="CA50" s="169"/>
      <c r="CB50" s="15"/>
    </row>
    <row r="51" spans="1:80" ht="14.25" customHeight="1" thickBot="1">
      <c r="A51" s="217"/>
      <c r="B51" s="224" t="s">
        <v>31</v>
      </c>
      <c r="C51" s="225"/>
      <c r="D51" s="226"/>
      <c r="E51" s="251" t="s">
        <v>5</v>
      </c>
      <c r="F51" s="252"/>
      <c r="G51" s="252"/>
      <c r="H51" s="277"/>
      <c r="I51" s="152"/>
      <c r="J51" s="153"/>
      <c r="K51" s="154"/>
      <c r="L51" s="21"/>
      <c r="M51" s="153"/>
      <c r="N51" s="23"/>
      <c r="O51" s="152"/>
      <c r="P51" s="153"/>
      <c r="Q51" s="154"/>
      <c r="R51" s="152"/>
      <c r="S51" s="23"/>
      <c r="T51" s="154"/>
      <c r="U51" s="152"/>
      <c r="V51" s="153"/>
      <c r="W51" s="154"/>
      <c r="X51" s="21"/>
      <c r="Y51" s="153"/>
      <c r="Z51" s="23"/>
      <c r="AA51" s="152"/>
      <c r="AB51" s="153"/>
      <c r="AC51" s="154"/>
      <c r="AD51" s="152"/>
      <c r="AE51" s="23"/>
      <c r="AF51" s="154"/>
      <c r="AG51" s="152"/>
      <c r="AH51" s="153"/>
      <c r="AI51" s="154"/>
      <c r="AJ51" s="21"/>
      <c r="AK51" s="153"/>
      <c r="AL51" s="23"/>
      <c r="AM51" s="152"/>
      <c r="AN51" s="153"/>
      <c r="AO51" s="154"/>
      <c r="AP51" s="152"/>
      <c r="AQ51" s="23"/>
      <c r="AR51" s="154"/>
      <c r="AS51" s="152"/>
      <c r="AT51" s="153"/>
      <c r="AU51" s="154"/>
      <c r="AV51" s="21"/>
      <c r="AW51" s="153"/>
      <c r="AX51" s="23"/>
      <c r="AY51" s="152"/>
      <c r="AZ51" s="153"/>
      <c r="BA51" s="154"/>
      <c r="BB51" s="152"/>
      <c r="BC51" s="23"/>
      <c r="BD51" s="154"/>
      <c r="BE51" s="152"/>
      <c r="BF51" s="153"/>
      <c r="BG51" s="154"/>
      <c r="BH51" s="21"/>
      <c r="BI51" s="153"/>
      <c r="BJ51" s="23"/>
      <c r="BK51" s="152"/>
      <c r="BL51" s="153"/>
      <c r="BM51" s="154"/>
      <c r="BN51" s="152"/>
      <c r="BO51" s="23"/>
      <c r="BP51" s="154"/>
      <c r="BQ51" s="152"/>
      <c r="BR51" s="153"/>
      <c r="BS51" s="154"/>
      <c r="BT51" s="21"/>
      <c r="BU51" s="153"/>
      <c r="BV51" s="23"/>
      <c r="BW51" s="152"/>
      <c r="BX51" s="153"/>
      <c r="BY51" s="154"/>
      <c r="BZ51" s="152"/>
      <c r="CA51" s="23"/>
      <c r="CB51" s="154"/>
    </row>
    <row r="52" spans="1:80" ht="14.25" customHeight="1">
      <c r="A52" s="217"/>
      <c r="B52" s="220" t="s">
        <v>9</v>
      </c>
      <c r="C52" s="279"/>
      <c r="D52" s="1" t="s">
        <v>7</v>
      </c>
      <c r="E52" s="232"/>
      <c r="F52" s="278"/>
      <c r="G52" s="278"/>
      <c r="H52" s="233"/>
      <c r="I52" s="14"/>
      <c r="J52" s="12"/>
      <c r="K52" s="15"/>
      <c r="L52" s="147"/>
      <c r="M52" s="12"/>
      <c r="N52" s="169"/>
      <c r="O52" s="14"/>
      <c r="P52" s="12"/>
      <c r="Q52" s="15"/>
      <c r="R52" s="14"/>
      <c r="S52" s="169"/>
      <c r="T52" s="15"/>
      <c r="U52" s="14"/>
      <c r="V52" s="12"/>
      <c r="W52" s="15"/>
      <c r="X52" s="147"/>
      <c r="Y52" s="12"/>
      <c r="Z52" s="169"/>
      <c r="AA52" s="14"/>
      <c r="AB52" s="12"/>
      <c r="AC52" s="15"/>
      <c r="AD52" s="14"/>
      <c r="AE52" s="169"/>
      <c r="AF52" s="15"/>
      <c r="AG52" s="14"/>
      <c r="AH52" s="12"/>
      <c r="AI52" s="15"/>
      <c r="AJ52" s="147"/>
      <c r="AK52" s="12"/>
      <c r="AL52" s="169"/>
      <c r="AM52" s="14"/>
      <c r="AN52" s="12"/>
      <c r="AO52" s="15"/>
      <c r="AP52" s="14"/>
      <c r="AQ52" s="169"/>
      <c r="AR52" s="15"/>
      <c r="AS52" s="14"/>
      <c r="AT52" s="12"/>
      <c r="AU52" s="15"/>
      <c r="AV52" s="147"/>
      <c r="AW52" s="12"/>
      <c r="AX52" s="169"/>
      <c r="AY52" s="14"/>
      <c r="AZ52" s="12"/>
      <c r="BA52" s="15"/>
      <c r="BB52" s="14"/>
      <c r="BC52" s="169"/>
      <c r="BD52" s="15"/>
      <c r="BE52" s="14"/>
      <c r="BF52" s="12"/>
      <c r="BG52" s="15"/>
      <c r="BH52" s="147"/>
      <c r="BI52" s="12"/>
      <c r="BJ52" s="169"/>
      <c r="BK52" s="14"/>
      <c r="BL52" s="12"/>
      <c r="BM52" s="15"/>
      <c r="BN52" s="14"/>
      <c r="BO52" s="169"/>
      <c r="BP52" s="15"/>
      <c r="BQ52" s="14"/>
      <c r="BR52" s="12"/>
      <c r="BS52" s="15"/>
      <c r="BT52" s="147"/>
      <c r="BU52" s="12"/>
      <c r="BV52" s="169"/>
      <c r="BW52" s="14"/>
      <c r="BX52" s="12"/>
      <c r="BY52" s="15"/>
      <c r="BZ52" s="14"/>
      <c r="CA52" s="169"/>
      <c r="CB52" s="15"/>
    </row>
    <row r="53" spans="1:80" ht="14.25" customHeight="1">
      <c r="A53" s="217"/>
      <c r="B53" s="228"/>
      <c r="C53" s="280"/>
      <c r="D53" s="2" t="s">
        <v>36</v>
      </c>
      <c r="E53" s="234" t="s">
        <v>37</v>
      </c>
      <c r="F53" s="205"/>
      <c r="G53" s="205"/>
      <c r="H53" s="206"/>
      <c r="I53" s="234" t="s">
        <v>92</v>
      </c>
      <c r="J53" s="205"/>
      <c r="K53" s="206"/>
      <c r="L53" s="234" t="s">
        <v>94</v>
      </c>
      <c r="M53" s="205"/>
      <c r="N53" s="206"/>
      <c r="O53" s="234" t="s">
        <v>94</v>
      </c>
      <c r="P53" s="205"/>
      <c r="Q53" s="206"/>
      <c r="R53" s="234" t="s">
        <v>92</v>
      </c>
      <c r="S53" s="205"/>
      <c r="T53" s="206"/>
      <c r="U53" s="234" t="s">
        <v>94</v>
      </c>
      <c r="V53" s="205"/>
      <c r="W53" s="206"/>
      <c r="X53" s="234" t="s">
        <v>92</v>
      </c>
      <c r="Y53" s="205"/>
      <c r="Z53" s="206"/>
      <c r="AA53" s="234" t="s">
        <v>92</v>
      </c>
      <c r="AB53" s="205"/>
      <c r="AC53" s="206"/>
      <c r="AD53" s="234" t="s">
        <v>94</v>
      </c>
      <c r="AE53" s="205"/>
      <c r="AF53" s="206"/>
      <c r="AG53" s="234" t="s">
        <v>94</v>
      </c>
      <c r="AH53" s="205"/>
      <c r="AI53" s="206"/>
      <c r="AJ53" s="234" t="s">
        <v>94</v>
      </c>
      <c r="AK53" s="205"/>
      <c r="AL53" s="206"/>
      <c r="AM53" s="234" t="s">
        <v>92</v>
      </c>
      <c r="AN53" s="205"/>
      <c r="AO53" s="206"/>
      <c r="AP53" s="234" t="s">
        <v>118</v>
      </c>
      <c r="AQ53" s="205"/>
      <c r="AR53" s="206"/>
      <c r="AS53" s="234" t="s">
        <v>118</v>
      </c>
      <c r="AT53" s="205"/>
      <c r="AU53" s="206"/>
      <c r="AV53" s="234" t="s">
        <v>118</v>
      </c>
      <c r="AW53" s="205"/>
      <c r="AX53" s="206"/>
      <c r="AY53" s="234" t="s">
        <v>118</v>
      </c>
      <c r="AZ53" s="205"/>
      <c r="BA53" s="206"/>
      <c r="BB53" s="234" t="s">
        <v>118</v>
      </c>
      <c r="BC53" s="205"/>
      <c r="BD53" s="206"/>
      <c r="BE53" s="234" t="s">
        <v>92</v>
      </c>
      <c r="BF53" s="205"/>
      <c r="BG53" s="206"/>
      <c r="BH53" s="234" t="s">
        <v>118</v>
      </c>
      <c r="BI53" s="205"/>
      <c r="BJ53" s="206"/>
      <c r="BK53" s="234" t="s">
        <v>92</v>
      </c>
      <c r="BL53" s="205"/>
      <c r="BM53" s="206"/>
      <c r="BN53" s="234" t="s">
        <v>119</v>
      </c>
      <c r="BO53" s="205"/>
      <c r="BP53" s="206"/>
      <c r="BQ53" s="234" t="s">
        <v>119</v>
      </c>
      <c r="BR53" s="205"/>
      <c r="BS53" s="206"/>
      <c r="BT53" s="234" t="s">
        <v>119</v>
      </c>
      <c r="BU53" s="205"/>
      <c r="BV53" s="206"/>
      <c r="BW53" s="234" t="s">
        <v>118</v>
      </c>
      <c r="BX53" s="205"/>
      <c r="BY53" s="206"/>
      <c r="BZ53" s="234" t="s">
        <v>119</v>
      </c>
      <c r="CA53" s="205"/>
      <c r="CB53" s="206"/>
    </row>
    <row r="54" spans="1:80" ht="14.25" customHeight="1" thickBot="1">
      <c r="A54" s="217"/>
      <c r="B54" s="222"/>
      <c r="C54" s="281"/>
      <c r="D54" s="3" t="s">
        <v>36</v>
      </c>
      <c r="E54" s="224" t="s">
        <v>38</v>
      </c>
      <c r="F54" s="225"/>
      <c r="G54" s="225"/>
      <c r="H54" s="226"/>
      <c r="I54" s="194" t="s">
        <v>92</v>
      </c>
      <c r="J54" s="195"/>
      <c r="K54" s="196"/>
      <c r="L54" s="194" t="s">
        <v>92</v>
      </c>
      <c r="M54" s="195"/>
      <c r="N54" s="196"/>
      <c r="O54" s="194" t="s">
        <v>92</v>
      </c>
      <c r="P54" s="195"/>
      <c r="Q54" s="196"/>
      <c r="R54" s="194" t="s">
        <v>92</v>
      </c>
      <c r="S54" s="195"/>
      <c r="T54" s="196"/>
      <c r="U54" s="194" t="s">
        <v>92</v>
      </c>
      <c r="V54" s="195"/>
      <c r="W54" s="196"/>
      <c r="X54" s="194" t="s">
        <v>94</v>
      </c>
      <c r="Y54" s="195"/>
      <c r="Z54" s="196"/>
      <c r="AA54" s="194" t="s">
        <v>94</v>
      </c>
      <c r="AB54" s="195"/>
      <c r="AC54" s="196"/>
      <c r="AD54" s="194" t="s">
        <v>93</v>
      </c>
      <c r="AE54" s="195"/>
      <c r="AF54" s="196"/>
      <c r="AG54" s="194" t="s">
        <v>94</v>
      </c>
      <c r="AH54" s="195"/>
      <c r="AI54" s="196"/>
      <c r="AJ54" s="194" t="s">
        <v>94</v>
      </c>
      <c r="AK54" s="195"/>
      <c r="AL54" s="196"/>
      <c r="AM54" s="194" t="s">
        <v>92</v>
      </c>
      <c r="AN54" s="195"/>
      <c r="AO54" s="196"/>
      <c r="AP54" s="194" t="s">
        <v>118</v>
      </c>
      <c r="AQ54" s="195"/>
      <c r="AR54" s="196"/>
      <c r="AS54" s="194" t="s">
        <v>118</v>
      </c>
      <c r="AT54" s="195"/>
      <c r="AU54" s="196"/>
      <c r="AV54" s="194" t="s">
        <v>118</v>
      </c>
      <c r="AW54" s="195"/>
      <c r="AX54" s="196"/>
      <c r="AY54" s="194" t="s">
        <v>118</v>
      </c>
      <c r="AZ54" s="195"/>
      <c r="BA54" s="196"/>
      <c r="BB54" s="194" t="s">
        <v>118</v>
      </c>
      <c r="BC54" s="195"/>
      <c r="BD54" s="196"/>
      <c r="BE54" s="194" t="s">
        <v>92</v>
      </c>
      <c r="BF54" s="195"/>
      <c r="BG54" s="196"/>
      <c r="BH54" s="194" t="s">
        <v>118</v>
      </c>
      <c r="BI54" s="195"/>
      <c r="BJ54" s="196"/>
      <c r="BK54" s="194" t="s">
        <v>92</v>
      </c>
      <c r="BL54" s="195"/>
      <c r="BM54" s="196"/>
      <c r="BN54" s="194" t="s">
        <v>118</v>
      </c>
      <c r="BO54" s="195"/>
      <c r="BP54" s="196"/>
      <c r="BQ54" s="194" t="s">
        <v>118</v>
      </c>
      <c r="BR54" s="195"/>
      <c r="BS54" s="196"/>
      <c r="BT54" s="194" t="s">
        <v>118</v>
      </c>
      <c r="BU54" s="195"/>
      <c r="BV54" s="196"/>
      <c r="BW54" s="194" t="s">
        <v>118</v>
      </c>
      <c r="BX54" s="195"/>
      <c r="BY54" s="196"/>
      <c r="BZ54" s="194" t="s">
        <v>92</v>
      </c>
      <c r="CA54" s="195"/>
      <c r="CB54" s="196"/>
    </row>
    <row r="55" spans="1:80" ht="14.25" customHeight="1">
      <c r="A55" s="217"/>
      <c r="B55" s="253" t="s">
        <v>16</v>
      </c>
      <c r="C55" s="254"/>
      <c r="D55" s="255"/>
      <c r="E55" s="274" t="s">
        <v>33</v>
      </c>
      <c r="F55" s="275"/>
      <c r="G55" s="275"/>
      <c r="H55" s="275"/>
      <c r="I55" s="385">
        <v>0.84046683118739585</v>
      </c>
      <c r="J55" s="384"/>
      <c r="K55" s="383"/>
      <c r="L55" s="385">
        <v>0.83435589859515691</v>
      </c>
      <c r="M55" s="384"/>
      <c r="N55" s="383"/>
      <c r="O55" s="385">
        <v>0.83495820461683468</v>
      </c>
      <c r="P55" s="384"/>
      <c r="Q55" s="383"/>
      <c r="R55" s="385">
        <v>0.83458601001765265</v>
      </c>
      <c r="S55" s="384"/>
      <c r="T55" s="383"/>
      <c r="U55" s="385">
        <v>0.83085375118851579</v>
      </c>
      <c r="V55" s="384"/>
      <c r="W55" s="383"/>
      <c r="X55" s="385">
        <v>0.8308648321572849</v>
      </c>
      <c r="Y55" s="384"/>
      <c r="Z55" s="383"/>
      <c r="AA55" s="385">
        <v>0.83424966342833218</v>
      </c>
      <c r="AB55" s="384"/>
      <c r="AC55" s="383"/>
      <c r="AD55" s="385">
        <v>0.84647014705662171</v>
      </c>
      <c r="AE55" s="384"/>
      <c r="AF55" s="383"/>
      <c r="AG55" s="385">
        <v>0.83613101841285786</v>
      </c>
      <c r="AH55" s="384"/>
      <c r="AI55" s="383"/>
      <c r="AJ55" s="385">
        <v>0.8188679702688314</v>
      </c>
      <c r="AK55" s="384"/>
      <c r="AL55" s="383"/>
      <c r="AM55" s="385">
        <v>0.83407508829683097</v>
      </c>
      <c r="AN55" s="384"/>
      <c r="AO55" s="383"/>
      <c r="AP55" s="385">
        <v>0.82685082883358685</v>
      </c>
      <c r="AQ55" s="384"/>
      <c r="AR55" s="383"/>
      <c r="AS55" s="385">
        <v>0.8168446796275135</v>
      </c>
      <c r="AT55" s="384"/>
      <c r="AU55" s="383"/>
      <c r="AV55" s="385">
        <v>0.83154127878332185</v>
      </c>
      <c r="AW55" s="384"/>
      <c r="AX55" s="383"/>
      <c r="AY55" s="385">
        <v>0.82086777035142089</v>
      </c>
      <c r="AZ55" s="384"/>
      <c r="BA55" s="383"/>
      <c r="BB55" s="385">
        <v>0.84062486622025523</v>
      </c>
      <c r="BC55" s="384"/>
      <c r="BD55" s="383"/>
      <c r="BE55" s="385">
        <v>0.83316321421901873</v>
      </c>
      <c r="BF55" s="384"/>
      <c r="BG55" s="383"/>
      <c r="BH55" s="385">
        <v>0.8250161729813279</v>
      </c>
      <c r="BI55" s="384"/>
      <c r="BJ55" s="383"/>
      <c r="BK55" s="385">
        <v>0.83359840203512781</v>
      </c>
      <c r="BL55" s="384"/>
      <c r="BM55" s="383"/>
      <c r="BN55" s="385">
        <v>0.82379549883486625</v>
      </c>
      <c r="BO55" s="384"/>
      <c r="BP55" s="383"/>
      <c r="BQ55" s="385">
        <v>0.82024471823160039</v>
      </c>
      <c r="BR55" s="384"/>
      <c r="BS55" s="383"/>
      <c r="BT55" s="385">
        <v>0.8159020576947249</v>
      </c>
      <c r="BU55" s="384"/>
      <c r="BV55" s="383"/>
      <c r="BW55" s="385">
        <v>0.82785092461249699</v>
      </c>
      <c r="BX55" s="384"/>
      <c r="BY55" s="383"/>
      <c r="BZ55" s="385">
        <v>0.84600011760324623</v>
      </c>
      <c r="CA55" s="384"/>
      <c r="CB55" s="383"/>
    </row>
    <row r="56" spans="1:80" ht="14.25" customHeight="1">
      <c r="A56" s="217"/>
      <c r="B56" s="256"/>
      <c r="C56" s="257"/>
      <c r="D56" s="258"/>
      <c r="E56" s="249" t="s">
        <v>34</v>
      </c>
      <c r="F56" s="250"/>
      <c r="G56" s="250"/>
      <c r="H56" s="250"/>
      <c r="I56" s="382">
        <v>0</v>
      </c>
      <c r="J56" s="381"/>
      <c r="K56" s="380"/>
      <c r="L56" s="382">
        <v>0</v>
      </c>
      <c r="M56" s="381"/>
      <c r="N56" s="380"/>
      <c r="O56" s="382">
        <v>0</v>
      </c>
      <c r="P56" s="381"/>
      <c r="Q56" s="380"/>
      <c r="R56" s="382">
        <v>0</v>
      </c>
      <c r="S56" s="381"/>
      <c r="T56" s="380"/>
      <c r="U56" s="382">
        <v>0</v>
      </c>
      <c r="V56" s="381"/>
      <c r="W56" s="380"/>
      <c r="X56" s="382">
        <v>0</v>
      </c>
      <c r="Y56" s="381"/>
      <c r="Z56" s="380"/>
      <c r="AA56" s="382">
        <v>0</v>
      </c>
      <c r="AB56" s="381"/>
      <c r="AC56" s="380"/>
      <c r="AD56" s="382">
        <v>0</v>
      </c>
      <c r="AE56" s="381"/>
      <c r="AF56" s="380"/>
      <c r="AG56" s="382">
        <v>0</v>
      </c>
      <c r="AH56" s="381"/>
      <c r="AI56" s="380"/>
      <c r="AJ56" s="382">
        <v>0</v>
      </c>
      <c r="AK56" s="381"/>
      <c r="AL56" s="380"/>
      <c r="AM56" s="382">
        <v>0</v>
      </c>
      <c r="AN56" s="381"/>
      <c r="AO56" s="380"/>
      <c r="AP56" s="382">
        <v>0</v>
      </c>
      <c r="AQ56" s="381"/>
      <c r="AR56" s="380"/>
      <c r="AS56" s="382">
        <v>0</v>
      </c>
      <c r="AT56" s="381"/>
      <c r="AU56" s="380"/>
      <c r="AV56" s="382">
        <v>0</v>
      </c>
      <c r="AW56" s="381"/>
      <c r="AX56" s="380"/>
      <c r="AY56" s="382">
        <v>0</v>
      </c>
      <c r="AZ56" s="381"/>
      <c r="BA56" s="380"/>
      <c r="BB56" s="382">
        <v>0</v>
      </c>
      <c r="BC56" s="381"/>
      <c r="BD56" s="380"/>
      <c r="BE56" s="382">
        <v>0</v>
      </c>
      <c r="BF56" s="381"/>
      <c r="BG56" s="380"/>
      <c r="BH56" s="382">
        <v>0</v>
      </c>
      <c r="BI56" s="381"/>
      <c r="BJ56" s="380"/>
      <c r="BK56" s="382">
        <v>0</v>
      </c>
      <c r="BL56" s="381"/>
      <c r="BM56" s="380"/>
      <c r="BN56" s="382">
        <v>0</v>
      </c>
      <c r="BO56" s="381"/>
      <c r="BP56" s="380"/>
      <c r="BQ56" s="382">
        <v>0</v>
      </c>
      <c r="BR56" s="381"/>
      <c r="BS56" s="380"/>
      <c r="BT56" s="382">
        <v>0</v>
      </c>
      <c r="BU56" s="381"/>
      <c r="BV56" s="380"/>
      <c r="BW56" s="382">
        <v>0</v>
      </c>
      <c r="BX56" s="381"/>
      <c r="BY56" s="380"/>
      <c r="BZ56" s="382">
        <v>0</v>
      </c>
      <c r="CA56" s="381"/>
      <c r="CB56" s="380"/>
    </row>
    <row r="57" spans="1:80" ht="14.25" customHeight="1">
      <c r="A57" s="217"/>
      <c r="B57" s="256"/>
      <c r="C57" s="257"/>
      <c r="D57" s="258"/>
      <c r="E57" s="249" t="s">
        <v>59</v>
      </c>
      <c r="F57" s="250"/>
      <c r="G57" s="250"/>
      <c r="H57" s="250"/>
      <c r="I57" s="191">
        <v>0.95379661502806623</v>
      </c>
      <c r="J57" s="192"/>
      <c r="K57" s="193"/>
      <c r="L57" s="191">
        <v>0.94674768790625197</v>
      </c>
      <c r="M57" s="192"/>
      <c r="N57" s="193"/>
      <c r="O57" s="191">
        <v>0.94546095365652061</v>
      </c>
      <c r="P57" s="192"/>
      <c r="Q57" s="193"/>
      <c r="R57" s="191">
        <v>0.94654928966220864</v>
      </c>
      <c r="S57" s="192"/>
      <c r="T57" s="193"/>
      <c r="U57" s="191">
        <v>0.94339117935415839</v>
      </c>
      <c r="V57" s="192"/>
      <c r="W57" s="193"/>
      <c r="X57" s="191">
        <v>0.94715135178915799</v>
      </c>
      <c r="Y57" s="192"/>
      <c r="Z57" s="193"/>
      <c r="AA57" s="191">
        <v>0.94555174201697312</v>
      </c>
      <c r="AB57" s="192"/>
      <c r="AC57" s="193"/>
      <c r="AD57" s="191">
        <v>0.95000054519006127</v>
      </c>
      <c r="AE57" s="192"/>
      <c r="AF57" s="193"/>
      <c r="AG57" s="191">
        <v>0.93488562671812636</v>
      </c>
      <c r="AH57" s="192"/>
      <c r="AI57" s="193"/>
      <c r="AJ57" s="191">
        <v>0.92208688377258308</v>
      </c>
      <c r="AK57" s="192"/>
      <c r="AL57" s="193"/>
      <c r="AM57" s="191">
        <v>0.92434384962878968</v>
      </c>
      <c r="AN57" s="192"/>
      <c r="AO57" s="193"/>
      <c r="AP57" s="191">
        <v>0.93128318646056862</v>
      </c>
      <c r="AQ57" s="192"/>
      <c r="AR57" s="193"/>
      <c r="AS57" s="191">
        <v>0.91935469155836891</v>
      </c>
      <c r="AT57" s="192"/>
      <c r="AU57" s="193"/>
      <c r="AV57" s="191">
        <v>0.91675745691531085</v>
      </c>
      <c r="AW57" s="192"/>
      <c r="AX57" s="193"/>
      <c r="AY57" s="191">
        <v>0.91262658621560833</v>
      </c>
      <c r="AZ57" s="192"/>
      <c r="BA57" s="193"/>
      <c r="BB57" s="191">
        <v>0.93770020555114431</v>
      </c>
      <c r="BC57" s="192"/>
      <c r="BD57" s="193"/>
      <c r="BE57" s="191">
        <v>0.94592204856363926</v>
      </c>
      <c r="BF57" s="192"/>
      <c r="BG57" s="193"/>
      <c r="BH57" s="191">
        <v>0.93860955113951838</v>
      </c>
      <c r="BI57" s="192"/>
      <c r="BJ57" s="193"/>
      <c r="BK57" s="191">
        <v>0.94350512396921071</v>
      </c>
      <c r="BL57" s="192"/>
      <c r="BM57" s="193"/>
      <c r="BN57" s="191">
        <v>0.94992038944523172</v>
      </c>
      <c r="BO57" s="192"/>
      <c r="BP57" s="193"/>
      <c r="BQ57" s="191">
        <v>0.94276761650178942</v>
      </c>
      <c r="BR57" s="192"/>
      <c r="BS57" s="193"/>
      <c r="BT57" s="191">
        <v>0.93450823765993996</v>
      </c>
      <c r="BU57" s="192"/>
      <c r="BV57" s="193"/>
      <c r="BW57" s="191">
        <v>0.94339117935415839</v>
      </c>
      <c r="BX57" s="192"/>
      <c r="BY57" s="193"/>
      <c r="BZ57" s="191">
        <v>0.95977507509040538</v>
      </c>
      <c r="CA57" s="192"/>
      <c r="CB57" s="193"/>
    </row>
    <row r="58" spans="1:80" ht="14.25" customHeight="1" thickBot="1">
      <c r="A58" s="217"/>
      <c r="B58" s="259"/>
      <c r="C58" s="260"/>
      <c r="D58" s="261"/>
      <c r="E58" s="251" t="s">
        <v>117</v>
      </c>
      <c r="F58" s="252"/>
      <c r="G58" s="252"/>
      <c r="H58" s="252"/>
      <c r="I58" s="224">
        <v>0</v>
      </c>
      <c r="J58" s="225"/>
      <c r="K58" s="226"/>
      <c r="L58" s="224">
        <v>0</v>
      </c>
      <c r="M58" s="225"/>
      <c r="N58" s="226"/>
      <c r="O58" s="224">
        <v>0</v>
      </c>
      <c r="P58" s="225"/>
      <c r="Q58" s="226"/>
      <c r="R58" s="224">
        <v>0</v>
      </c>
      <c r="S58" s="225"/>
      <c r="T58" s="226"/>
      <c r="U58" s="224">
        <v>0</v>
      </c>
      <c r="V58" s="225"/>
      <c r="W58" s="226"/>
      <c r="X58" s="224">
        <v>0</v>
      </c>
      <c r="Y58" s="225"/>
      <c r="Z58" s="226"/>
      <c r="AA58" s="224">
        <v>0</v>
      </c>
      <c r="AB58" s="225"/>
      <c r="AC58" s="226"/>
      <c r="AD58" s="224">
        <v>0</v>
      </c>
      <c r="AE58" s="225"/>
      <c r="AF58" s="226"/>
      <c r="AG58" s="224">
        <v>0</v>
      </c>
      <c r="AH58" s="225"/>
      <c r="AI58" s="226"/>
      <c r="AJ58" s="224">
        <v>0</v>
      </c>
      <c r="AK58" s="225"/>
      <c r="AL58" s="226"/>
      <c r="AM58" s="224">
        <v>0</v>
      </c>
      <c r="AN58" s="225"/>
      <c r="AO58" s="226"/>
      <c r="AP58" s="224">
        <v>0</v>
      </c>
      <c r="AQ58" s="225"/>
      <c r="AR58" s="226"/>
      <c r="AS58" s="224">
        <v>0</v>
      </c>
      <c r="AT58" s="225"/>
      <c r="AU58" s="226"/>
      <c r="AV58" s="224">
        <v>0</v>
      </c>
      <c r="AW58" s="225"/>
      <c r="AX58" s="226"/>
      <c r="AY58" s="224">
        <v>0</v>
      </c>
      <c r="AZ58" s="225"/>
      <c r="BA58" s="226"/>
      <c r="BB58" s="224">
        <v>0</v>
      </c>
      <c r="BC58" s="225"/>
      <c r="BD58" s="226"/>
      <c r="BE58" s="224">
        <v>0</v>
      </c>
      <c r="BF58" s="225"/>
      <c r="BG58" s="226"/>
      <c r="BH58" s="224">
        <v>0</v>
      </c>
      <c r="BI58" s="225"/>
      <c r="BJ58" s="226"/>
      <c r="BK58" s="224">
        <v>0</v>
      </c>
      <c r="BL58" s="225"/>
      <c r="BM58" s="226"/>
      <c r="BN58" s="224">
        <v>0</v>
      </c>
      <c r="BO58" s="225"/>
      <c r="BP58" s="226"/>
      <c r="BQ58" s="224">
        <v>0</v>
      </c>
      <c r="BR58" s="225"/>
      <c r="BS58" s="226"/>
      <c r="BT58" s="224">
        <v>0</v>
      </c>
      <c r="BU58" s="225"/>
      <c r="BV58" s="226"/>
      <c r="BW58" s="224">
        <v>0</v>
      </c>
      <c r="BX58" s="225"/>
      <c r="BY58" s="226"/>
      <c r="BZ58" s="224">
        <v>0</v>
      </c>
      <c r="CA58" s="225"/>
      <c r="CB58" s="226"/>
    </row>
    <row r="59" spans="1:80" ht="14.25" customHeight="1">
      <c r="A59" s="217"/>
      <c r="B59" s="220" t="s">
        <v>15</v>
      </c>
      <c r="C59" s="227"/>
      <c r="D59" s="227"/>
      <c r="E59" s="267" t="s">
        <v>24</v>
      </c>
      <c r="F59" s="268"/>
      <c r="G59" s="268"/>
      <c r="H59" s="269"/>
      <c r="I59" s="108">
        <f>((J19*J19+K19*K19)/($C$8*$C$8))*$D$64</f>
        <v>7.3124468394749995E-2</v>
      </c>
      <c r="J59" s="34" t="s">
        <v>13</v>
      </c>
      <c r="K59" s="110">
        <f>($C$64/100)*((J19*J19+K19*K19)/$C$8)</f>
        <v>1.8361997325000001</v>
      </c>
      <c r="L59" s="108">
        <f>((M19*M19+N19*N19)/($C$8*$C$8))*$D$64</f>
        <v>7.7802240941099998E-2</v>
      </c>
      <c r="M59" s="34" t="s">
        <v>13</v>
      </c>
      <c r="N59" s="110">
        <f>($C$64/100)*((M19*M19+N19*N19)/$C$8)</f>
        <v>1.9536614370000001</v>
      </c>
      <c r="O59" s="108">
        <f>((P19*P19+Q19*Q19)/($C$8*$C$8))*$D$64</f>
        <v>7.652167830989999E-2</v>
      </c>
      <c r="P59" s="34" t="s">
        <v>13</v>
      </c>
      <c r="Q59" s="110">
        <f>($C$64/100)*((P19*P19+Q19*Q19)/$C$8)</f>
        <v>1.9215057329999998</v>
      </c>
      <c r="R59" s="108">
        <f>((S19*S19+T19*T19)/($C$8*$C$8))*$D$64</f>
        <v>7.4576244634199998E-2</v>
      </c>
      <c r="S59" s="34" t="s">
        <v>13</v>
      </c>
      <c r="T59" s="110">
        <f>($C$64/100)*((S19*S19+T19*T19)/$C$8)</f>
        <v>1.8726547140000003</v>
      </c>
      <c r="U59" s="108">
        <f>((V19*V19+W19*W19)/($C$8*$C$8))*$D$64</f>
        <v>7.5841091515799999E-2</v>
      </c>
      <c r="V59" s="34" t="s">
        <v>13</v>
      </c>
      <c r="W59" s="110">
        <f>($C$64/100)*((V19*V19+W19*W19)/$C$8)</f>
        <v>1.9044157860000002</v>
      </c>
      <c r="X59" s="108">
        <f>((Y19*Y19+Z19*Z19)/($C$8*$C$8))*$D$64</f>
        <v>7.5206805216749995E-2</v>
      </c>
      <c r="Y59" s="34" t="s">
        <v>13</v>
      </c>
      <c r="Z59" s="110">
        <f>($C$64/100)*((Y19*Y19+Z19*Z19)/$C$8)</f>
        <v>1.8884884725</v>
      </c>
      <c r="AA59" s="108">
        <f>((AB19*AB19+AC19*AC19)/($C$8*$C$8))*$D$64</f>
        <v>7.3011206613149998E-2</v>
      </c>
      <c r="AB59" s="34" t="s">
        <v>13</v>
      </c>
      <c r="AC59" s="110">
        <f>($C$64/100)*((AB19*AB19+AC19*AC19)/$C$8)</f>
        <v>1.8333556604999999</v>
      </c>
      <c r="AD59" s="108">
        <f>((AE19*AE19+AF19*AF19)/($C$8*$C$8))*$D$64</f>
        <v>7.0428777026399991E-2</v>
      </c>
      <c r="AE59" s="34" t="s">
        <v>13</v>
      </c>
      <c r="AF59" s="110">
        <f>($C$64/100)*((AE19*AE19+AF19*AF19)/$C$8)</f>
        <v>1.768509288</v>
      </c>
      <c r="AG59" s="108">
        <f>((AH19*AH19+AI19*AI19)/($C$8*$C$8))*$D$64</f>
        <v>8.3341873324349988E-2</v>
      </c>
      <c r="AH59" s="34" t="s">
        <v>13</v>
      </c>
      <c r="AI59" s="110">
        <f>($C$64/100)*((AH19*AH19+AI19*AI19)/$C$8)</f>
        <v>2.0927649644999997</v>
      </c>
      <c r="AJ59" s="108">
        <f>((AK19*AK19+AL19*AL19)/($C$8*$C$8))*$D$64</f>
        <v>0.10642197576869998</v>
      </c>
      <c r="AK59" s="34" t="s">
        <v>13</v>
      </c>
      <c r="AL59" s="110">
        <f>($C$64/100)*((AK19*AK19+AL19*AL19)/$C$8)</f>
        <v>2.6723203289999997</v>
      </c>
      <c r="AM59" s="108">
        <f>((AN19*AN19+AO19*AO19)/($C$8*$C$8))*$D$64</f>
        <v>0.11876286975254997</v>
      </c>
      <c r="AN59" s="34" t="s">
        <v>13</v>
      </c>
      <c r="AO59" s="110">
        <f>($C$64/100)*((AN19*AN19+AO19*AO19)/$C$8)</f>
        <v>2.9822076584999997</v>
      </c>
      <c r="AP59" s="108">
        <f>((AQ19*AQ19+AR19*AR19)/($C$8*$C$8))*$D$64</f>
        <v>9.8216999671500008E-2</v>
      </c>
      <c r="AQ59" s="34" t="s">
        <v>13</v>
      </c>
      <c r="AR59" s="110">
        <f>($C$64/100)*((AQ19*AQ19+AR19*AR19)/$C$8)</f>
        <v>2.4662884049999998</v>
      </c>
      <c r="AS59" s="108">
        <f>((AT19*AT19+AU19*AU19)/($C$8*$C$8))*$D$64</f>
        <v>0.11652689793015003</v>
      </c>
      <c r="AT59" s="34" t="s">
        <v>13</v>
      </c>
      <c r="AU59" s="110">
        <f>($C$64/100)*((AT19*AT19+AU19*AU19)/$C$8)</f>
        <v>2.9260610505000004</v>
      </c>
      <c r="AV59" s="108">
        <f>((AW19*AW19+AX19*AX19)/($C$8*$C$8))*$D$64</f>
        <v>0.13090694429474997</v>
      </c>
      <c r="AW59" s="34" t="s">
        <v>13</v>
      </c>
      <c r="AX59" s="110">
        <f>($C$64/100)*((AW19*AW19+AX19*AX19)/$C$8)</f>
        <v>3.2871527324999992</v>
      </c>
      <c r="AY59" s="108">
        <f>((AZ19*AZ19+BA19*BA19)/($C$8*$C$8))*$D$64</f>
        <v>0.11584001128815001</v>
      </c>
      <c r="AZ59" s="34" t="s">
        <v>13</v>
      </c>
      <c r="BA59" s="110">
        <f>($C$64/100)*((AZ19*AZ19+BA19*BA19)/$C$8)</f>
        <v>2.9088129105</v>
      </c>
      <c r="BB59" s="108">
        <f>((BC19*BC19+BD19*BD19)/($C$8*$C$8))*$D$64</f>
        <v>9.5071648191749999E-2</v>
      </c>
      <c r="BC59" s="34" t="s">
        <v>13</v>
      </c>
      <c r="BD59" s="110">
        <f>($C$64/100)*((BC19*BC19+BD19*BD19)/$C$8)</f>
        <v>2.3873067225</v>
      </c>
      <c r="BE59" s="108">
        <f>((BF19*BF19+BG19*BG19)/($C$8*$C$8))*$D$64</f>
        <v>8.1284024620799977E-2</v>
      </c>
      <c r="BF59" s="34" t="s">
        <v>13</v>
      </c>
      <c r="BG59" s="110">
        <f>($C$64/100)*((BF19*BF19+BG19*BG19)/$C$8)</f>
        <v>2.0410911359999995</v>
      </c>
      <c r="BH59" s="108">
        <f>((BI19*BI19+BJ19*BJ19)/($C$8*$C$8))*$D$64</f>
        <v>9.587680939755E-2</v>
      </c>
      <c r="BI59" s="34" t="s">
        <v>13</v>
      </c>
      <c r="BJ59" s="110">
        <f>($C$64/100)*((BI19*BI19+BJ19*BJ19)/$C$8)</f>
        <v>2.4075248084999998</v>
      </c>
      <c r="BK59" s="108">
        <f>((BL19*BL19+BM19*BM19)/($C$8*$C$8))*$D$64</f>
        <v>9.0154650775949988E-2</v>
      </c>
      <c r="BL59" s="34" t="s">
        <v>13</v>
      </c>
      <c r="BM59" s="110">
        <f>($C$64/100)*((BL19*BL19+BM19*BM19)/$C$8)</f>
        <v>2.2638379364999999</v>
      </c>
      <c r="BN59" s="108">
        <f>((BO19*BO19+BP19*BP19)/($C$8*$C$8))*$D$64</f>
        <v>7.9978127117400002E-2</v>
      </c>
      <c r="BO59" s="34" t="s">
        <v>13</v>
      </c>
      <c r="BP59" s="110">
        <f>($C$64/100)*((BO19*BO19+BP19*BP19)/$C$8)</f>
        <v>2.0082992580000001</v>
      </c>
      <c r="BQ59" s="108">
        <f>((BR19*BR19+BS19*BS19)/($C$8*$C$8))*$D$64</f>
        <v>9.3147552710550002E-2</v>
      </c>
      <c r="BR59" s="34" t="s">
        <v>13</v>
      </c>
      <c r="BS59" s="110">
        <f>($C$64/100)*((BR19*BR19+BS19*BS19)/$C$8)</f>
        <v>2.3389915184999999</v>
      </c>
      <c r="BT59" s="108">
        <f>((BU19*BU19+BV19*BV19)/($C$8*$C$8))*$D$64</f>
        <v>0.10046861950319999</v>
      </c>
      <c r="BU59" s="34" t="s">
        <v>13</v>
      </c>
      <c r="BV59" s="110">
        <f>($C$64/100)*((BU19*BU19+BV19*BV19)/$C$8)</f>
        <v>2.5228279439999994</v>
      </c>
      <c r="BW59" s="108">
        <f>((BX19*BX19+BY19*BY19)/($C$8*$C$8))*$D$64</f>
        <v>8.7421431281399994E-2</v>
      </c>
      <c r="BX59" s="34" t="s">
        <v>13</v>
      </c>
      <c r="BY59" s="110">
        <f>($C$64/100)*((BX19*BX19+BY19*BY19)/$C$8)</f>
        <v>2.1952051379999999</v>
      </c>
      <c r="BZ59" s="108">
        <f>((CA19*CA19+CB19*CB19)/($C$8*$C$8))*$D$64</f>
        <v>7.3529826349950006E-2</v>
      </c>
      <c r="CA59" s="34" t="s">
        <v>13</v>
      </c>
      <c r="CB59" s="110">
        <f>($C$64/100)*((CA19*CA19+CB19*CB19)/$C$8)</f>
        <v>1.8463785165</v>
      </c>
    </row>
    <row r="60" spans="1:80" ht="14.25" customHeight="1">
      <c r="A60" s="217"/>
      <c r="B60" s="228"/>
      <c r="C60" s="229"/>
      <c r="D60" s="229"/>
      <c r="E60" s="245" t="s">
        <v>24</v>
      </c>
      <c r="F60" s="246"/>
      <c r="G60" s="246"/>
      <c r="H60" s="247"/>
      <c r="I60" s="109">
        <f>((J20*J20+K20*K20)/($C$12*$C$12))*$D$65</f>
        <v>0</v>
      </c>
      <c r="J60" s="34" t="s">
        <v>13</v>
      </c>
      <c r="K60" s="112">
        <f>($C$65/100)*((J20*J20+K20*K20)/$C$12)</f>
        <v>0</v>
      </c>
      <c r="L60" s="109">
        <f>((M20*M20+N20*N20)/($C$12*$C$12))*$D$65</f>
        <v>0</v>
      </c>
      <c r="M60" s="34" t="s">
        <v>13</v>
      </c>
      <c r="N60" s="112">
        <f>($C$65/100)*((M20*M20+N20*N20)/$C$12)</f>
        <v>0</v>
      </c>
      <c r="O60" s="109">
        <f>((P20*P20+Q20*Q20)/($C$12*$C$12))*$D$65</f>
        <v>0</v>
      </c>
      <c r="P60" s="34" t="s">
        <v>13</v>
      </c>
      <c r="Q60" s="112">
        <f>($C$65/100)*((P20*P20+Q20*Q20)/$C$12)</f>
        <v>0</v>
      </c>
      <c r="R60" s="109">
        <f>((S20*S20+T20*T20)/($C$12*$C$12))*$D$65</f>
        <v>0</v>
      </c>
      <c r="S60" s="34" t="s">
        <v>13</v>
      </c>
      <c r="T60" s="112">
        <f>($C$65/100)*((S20*S20+T20*T20)/$C$12)</f>
        <v>0</v>
      </c>
      <c r="U60" s="109">
        <f>((V20*V20+W20*W20)/($C$12*$C$12))*$D$65</f>
        <v>0</v>
      </c>
      <c r="V60" s="34" t="s">
        <v>13</v>
      </c>
      <c r="W60" s="112">
        <f>($C$65/100)*((V20*V20+W20*W20)/$C$12)</f>
        <v>0</v>
      </c>
      <c r="X60" s="109">
        <f>((Y20*Y20+Z20*Z20)/($C$12*$C$12))*$D$65</f>
        <v>0</v>
      </c>
      <c r="Y60" s="34" t="s">
        <v>13</v>
      </c>
      <c r="Z60" s="112">
        <f>($C$65/100)*((Y20*Y20+Z20*Z20)/$C$12)</f>
        <v>0</v>
      </c>
      <c r="AA60" s="109">
        <f>((AB20*AB20+AC20*AC20)/($C$12*$C$12))*$D$65</f>
        <v>0</v>
      </c>
      <c r="AB60" s="34" t="s">
        <v>13</v>
      </c>
      <c r="AC60" s="112">
        <f>($C$65/100)*((AB20*AB20+AC20*AC20)/$C$12)</f>
        <v>0</v>
      </c>
      <c r="AD60" s="109">
        <f>((AE20*AE20+AF20*AF20)/($C$12*$C$12))*$D$65</f>
        <v>0</v>
      </c>
      <c r="AE60" s="34" t="s">
        <v>13</v>
      </c>
      <c r="AF60" s="112">
        <f>($C$65/100)*((AE20*AE20+AF20*AF20)/$C$12)</f>
        <v>0</v>
      </c>
      <c r="AG60" s="109">
        <f>((AH20*AH20+AI20*AI20)/($C$12*$C$12))*$D$65</f>
        <v>0</v>
      </c>
      <c r="AH60" s="34" t="s">
        <v>13</v>
      </c>
      <c r="AI60" s="112">
        <f>($C$65/100)*((AH20*AH20+AI20*AI20)/$C$12)</f>
        <v>0</v>
      </c>
      <c r="AJ60" s="109">
        <f>((AK20*AK20+AL20*AL20)/($C$12*$C$12))*$D$65</f>
        <v>0</v>
      </c>
      <c r="AK60" s="34" t="s">
        <v>13</v>
      </c>
      <c r="AL60" s="112">
        <f>($C$65/100)*((AK20*AK20+AL20*AL20)/$C$12)</f>
        <v>0</v>
      </c>
      <c r="AM60" s="109">
        <f>((AN20*AN20+AO20*AO20)/($C$12*$C$12))*$D$65</f>
        <v>0</v>
      </c>
      <c r="AN60" s="34" t="s">
        <v>13</v>
      </c>
      <c r="AO60" s="112">
        <f>($C$65/100)*((AN20*AN20+AO20*AO20)/$C$12)</f>
        <v>0</v>
      </c>
      <c r="AP60" s="109">
        <f>((AQ20*AQ20+AR20*AR20)/($C$12*$C$12))*$D$65</f>
        <v>0</v>
      </c>
      <c r="AQ60" s="34" t="s">
        <v>13</v>
      </c>
      <c r="AR60" s="112">
        <f>($C$65/100)*((AQ20*AQ20+AR20*AR20)/$C$12)</f>
        <v>0</v>
      </c>
      <c r="AS60" s="109">
        <f>((AT20*AT20+AU20*AU20)/($C$12*$C$12))*$D$65</f>
        <v>0</v>
      </c>
      <c r="AT60" s="34" t="s">
        <v>13</v>
      </c>
      <c r="AU60" s="112">
        <f>($C$65/100)*((AT20*AT20+AU20*AU20)/$C$12)</f>
        <v>0</v>
      </c>
      <c r="AV60" s="109">
        <f>((AW20*AW20+AX20*AX20)/($C$12*$C$12))*$D$65</f>
        <v>0</v>
      </c>
      <c r="AW60" s="34" t="s">
        <v>13</v>
      </c>
      <c r="AX60" s="112">
        <f>($C$65/100)*((AW20*AW20+AX20*AX20)/$C$12)</f>
        <v>0</v>
      </c>
      <c r="AY60" s="109">
        <f>((AZ20*AZ20+BA20*BA20)/($C$12*$C$12))*$D$65</f>
        <v>0</v>
      </c>
      <c r="AZ60" s="34" t="s">
        <v>13</v>
      </c>
      <c r="BA60" s="112">
        <f>($C$65/100)*((AZ20*AZ20+BA20*BA20)/$C$12)</f>
        <v>0</v>
      </c>
      <c r="BB60" s="109">
        <f>((BC20*BC20+BD20*BD20)/($C$12*$C$12))*$D$65</f>
        <v>0</v>
      </c>
      <c r="BC60" s="34" t="s">
        <v>13</v>
      </c>
      <c r="BD60" s="112">
        <f>($C$65/100)*((BC20*BC20+BD20*BD20)/$C$12)</f>
        <v>0</v>
      </c>
      <c r="BE60" s="109">
        <f>((BF20*BF20+BG20*BG20)/($C$12*$C$12))*$D$65</f>
        <v>0</v>
      </c>
      <c r="BF60" s="34" t="s">
        <v>13</v>
      </c>
      <c r="BG60" s="112">
        <f>($C$65/100)*((BF20*BF20+BG20*BG20)/$C$12)</f>
        <v>0</v>
      </c>
      <c r="BH60" s="109">
        <f>((BI20*BI20+BJ20*BJ20)/($C$12*$C$12))*$D$65</f>
        <v>0</v>
      </c>
      <c r="BI60" s="34" t="s">
        <v>13</v>
      </c>
      <c r="BJ60" s="112">
        <f>($C$65/100)*((BI20*BI20+BJ20*BJ20)/$C$12)</f>
        <v>0</v>
      </c>
      <c r="BK60" s="109">
        <f>((BL20*BL20+BM20*BM20)/($C$12*$C$12))*$D$65</f>
        <v>0</v>
      </c>
      <c r="BL60" s="34" t="s">
        <v>13</v>
      </c>
      <c r="BM60" s="112">
        <f>($C$65/100)*((BL20*BL20+BM20*BM20)/$C$12)</f>
        <v>0</v>
      </c>
      <c r="BN60" s="109">
        <f>((BO20*BO20+BP20*BP20)/($C$12*$C$12))*$D$65</f>
        <v>0</v>
      </c>
      <c r="BO60" s="34" t="s">
        <v>13</v>
      </c>
      <c r="BP60" s="112">
        <f>($C$65/100)*((BO20*BO20+BP20*BP20)/$C$12)</f>
        <v>0</v>
      </c>
      <c r="BQ60" s="109">
        <f>((BR20*BR20+BS20*BS20)/($C$12*$C$12))*$D$65</f>
        <v>0</v>
      </c>
      <c r="BR60" s="34" t="s">
        <v>13</v>
      </c>
      <c r="BS60" s="112">
        <f>($C$65/100)*((BR20*BR20+BS20*BS20)/$C$12)</f>
        <v>0</v>
      </c>
      <c r="BT60" s="109">
        <f>((BU20*BU20+BV20*BV20)/($C$12*$C$12))*$D$65</f>
        <v>0</v>
      </c>
      <c r="BU60" s="34" t="s">
        <v>13</v>
      </c>
      <c r="BV60" s="112">
        <f>($C$65/100)*((BU20*BU20+BV20*BV20)/$C$12)</f>
        <v>0</v>
      </c>
      <c r="BW60" s="109">
        <f>((BX20*BX20+BY20*BY20)/($C$12*$C$12))*$D$65</f>
        <v>0</v>
      </c>
      <c r="BX60" s="34" t="s">
        <v>13</v>
      </c>
      <c r="BY60" s="112">
        <f>($C$65/100)*((BX20*BX20+BY20*BY20)/$C$12)</f>
        <v>0</v>
      </c>
      <c r="BZ60" s="109">
        <f>((CA20*CA20+CB20*CB20)/($C$12*$C$12))*$D$65</f>
        <v>0</v>
      </c>
      <c r="CA60" s="34" t="s">
        <v>13</v>
      </c>
      <c r="CB60" s="112">
        <f>($C$65/100)*((CA20*CA20+CB20*CB20)/$C$12)</f>
        <v>0</v>
      </c>
    </row>
    <row r="61" spans="1:80" ht="14.25" customHeight="1">
      <c r="A61" s="217"/>
      <c r="B61" s="228"/>
      <c r="C61" s="229"/>
      <c r="D61" s="229"/>
      <c r="E61" s="245" t="s">
        <v>24</v>
      </c>
      <c r="F61" s="246"/>
      <c r="G61" s="246"/>
      <c r="H61" s="247"/>
      <c r="I61" s="155"/>
      <c r="J61" s="34" t="s">
        <v>13</v>
      </c>
      <c r="K61" s="156"/>
      <c r="L61" s="166"/>
      <c r="M61" s="34" t="s">
        <v>13</v>
      </c>
      <c r="N61" s="156"/>
      <c r="O61" s="166"/>
      <c r="P61" s="34" t="s">
        <v>13</v>
      </c>
      <c r="Q61" s="156"/>
      <c r="R61" s="166"/>
      <c r="S61" s="34" t="s">
        <v>13</v>
      </c>
      <c r="T61" s="156"/>
      <c r="U61" s="155"/>
      <c r="V61" s="34" t="s">
        <v>13</v>
      </c>
      <c r="W61" s="156"/>
      <c r="X61" s="166"/>
      <c r="Y61" s="34" t="s">
        <v>13</v>
      </c>
      <c r="Z61" s="156"/>
      <c r="AA61" s="166"/>
      <c r="AB61" s="34" t="s">
        <v>13</v>
      </c>
      <c r="AC61" s="156"/>
      <c r="AD61" s="166"/>
      <c r="AE61" s="34" t="s">
        <v>13</v>
      </c>
      <c r="AF61" s="156"/>
      <c r="AG61" s="155"/>
      <c r="AH61" s="34" t="s">
        <v>13</v>
      </c>
      <c r="AI61" s="156"/>
      <c r="AJ61" s="166"/>
      <c r="AK61" s="34" t="s">
        <v>13</v>
      </c>
      <c r="AL61" s="156"/>
      <c r="AM61" s="166"/>
      <c r="AN61" s="34" t="s">
        <v>13</v>
      </c>
      <c r="AO61" s="156"/>
      <c r="AP61" s="166"/>
      <c r="AQ61" s="34" t="s">
        <v>13</v>
      </c>
      <c r="AR61" s="156"/>
      <c r="AS61" s="155"/>
      <c r="AT61" s="34" t="s">
        <v>13</v>
      </c>
      <c r="AU61" s="156"/>
      <c r="AV61" s="166"/>
      <c r="AW61" s="34" t="s">
        <v>13</v>
      </c>
      <c r="AX61" s="156"/>
      <c r="AY61" s="166"/>
      <c r="AZ61" s="34" t="s">
        <v>13</v>
      </c>
      <c r="BA61" s="156"/>
      <c r="BB61" s="166"/>
      <c r="BC61" s="34" t="s">
        <v>13</v>
      </c>
      <c r="BD61" s="156"/>
      <c r="BE61" s="155"/>
      <c r="BF61" s="34" t="s">
        <v>13</v>
      </c>
      <c r="BG61" s="156"/>
      <c r="BH61" s="166"/>
      <c r="BI61" s="34" t="s">
        <v>13</v>
      </c>
      <c r="BJ61" s="156"/>
      <c r="BK61" s="166"/>
      <c r="BL61" s="34" t="s">
        <v>13</v>
      </c>
      <c r="BM61" s="156"/>
      <c r="BN61" s="166"/>
      <c r="BO61" s="34" t="s">
        <v>13</v>
      </c>
      <c r="BP61" s="156"/>
      <c r="BQ61" s="155"/>
      <c r="BR61" s="34" t="s">
        <v>13</v>
      </c>
      <c r="BS61" s="156"/>
      <c r="BT61" s="166"/>
      <c r="BU61" s="34" t="s">
        <v>13</v>
      </c>
      <c r="BV61" s="156"/>
      <c r="BW61" s="166"/>
      <c r="BX61" s="34" t="s">
        <v>13</v>
      </c>
      <c r="BY61" s="156"/>
      <c r="BZ61" s="166"/>
      <c r="CA61" s="34" t="s">
        <v>13</v>
      </c>
      <c r="CB61" s="156"/>
    </row>
    <row r="62" spans="1:80" ht="14.25" customHeight="1" thickBot="1">
      <c r="A62" s="217"/>
      <c r="B62" s="228"/>
      <c r="C62" s="229"/>
      <c r="D62" s="229"/>
      <c r="E62" s="238" t="s">
        <v>24</v>
      </c>
      <c r="F62" s="239"/>
      <c r="G62" s="239"/>
      <c r="H62" s="240"/>
      <c r="I62" s="178"/>
      <c r="J62" s="35" t="s">
        <v>13</v>
      </c>
      <c r="K62" s="168"/>
      <c r="L62" s="167"/>
      <c r="M62" s="35" t="s">
        <v>13</v>
      </c>
      <c r="N62" s="168"/>
      <c r="O62" s="167"/>
      <c r="P62" s="35" t="s">
        <v>13</v>
      </c>
      <c r="Q62" s="168"/>
      <c r="R62" s="167"/>
      <c r="S62" s="35" t="s">
        <v>13</v>
      </c>
      <c r="T62" s="168"/>
      <c r="U62" s="178"/>
      <c r="V62" s="35" t="s">
        <v>13</v>
      </c>
      <c r="W62" s="168"/>
      <c r="X62" s="167"/>
      <c r="Y62" s="35" t="s">
        <v>13</v>
      </c>
      <c r="Z62" s="168"/>
      <c r="AA62" s="167"/>
      <c r="AB62" s="35" t="s">
        <v>13</v>
      </c>
      <c r="AC62" s="168"/>
      <c r="AD62" s="167"/>
      <c r="AE62" s="35" t="s">
        <v>13</v>
      </c>
      <c r="AF62" s="168"/>
      <c r="AG62" s="178"/>
      <c r="AH62" s="35" t="s">
        <v>13</v>
      </c>
      <c r="AI62" s="168"/>
      <c r="AJ62" s="167"/>
      <c r="AK62" s="35" t="s">
        <v>13</v>
      </c>
      <c r="AL62" s="168"/>
      <c r="AM62" s="167"/>
      <c r="AN62" s="35" t="s">
        <v>13</v>
      </c>
      <c r="AO62" s="168"/>
      <c r="AP62" s="167"/>
      <c r="AQ62" s="35" t="s">
        <v>13</v>
      </c>
      <c r="AR62" s="168"/>
      <c r="AS62" s="178"/>
      <c r="AT62" s="35" t="s">
        <v>13</v>
      </c>
      <c r="AU62" s="168"/>
      <c r="AV62" s="167"/>
      <c r="AW62" s="35" t="s">
        <v>13</v>
      </c>
      <c r="AX62" s="168"/>
      <c r="AY62" s="167"/>
      <c r="AZ62" s="35" t="s">
        <v>13</v>
      </c>
      <c r="BA62" s="168"/>
      <c r="BB62" s="167"/>
      <c r="BC62" s="35" t="s">
        <v>13</v>
      </c>
      <c r="BD62" s="168"/>
      <c r="BE62" s="178"/>
      <c r="BF62" s="35" t="s">
        <v>13</v>
      </c>
      <c r="BG62" s="168"/>
      <c r="BH62" s="167"/>
      <c r="BI62" s="35" t="s">
        <v>13</v>
      </c>
      <c r="BJ62" s="168"/>
      <c r="BK62" s="167"/>
      <c r="BL62" s="35" t="s">
        <v>13</v>
      </c>
      <c r="BM62" s="168"/>
      <c r="BN62" s="167"/>
      <c r="BO62" s="35" t="s">
        <v>13</v>
      </c>
      <c r="BP62" s="168"/>
      <c r="BQ62" s="178"/>
      <c r="BR62" s="35" t="s">
        <v>13</v>
      </c>
      <c r="BS62" s="168"/>
      <c r="BT62" s="167"/>
      <c r="BU62" s="35" t="s">
        <v>13</v>
      </c>
      <c r="BV62" s="168"/>
      <c r="BW62" s="167"/>
      <c r="BX62" s="35" t="s">
        <v>13</v>
      </c>
      <c r="BY62" s="168"/>
      <c r="BZ62" s="167"/>
      <c r="CA62" s="35" t="s">
        <v>13</v>
      </c>
      <c r="CB62" s="168"/>
    </row>
    <row r="63" spans="1:80" ht="14.25" customHeight="1">
      <c r="A63" s="218"/>
      <c r="B63" s="79"/>
      <c r="C63" s="80" t="s">
        <v>48</v>
      </c>
      <c r="D63" s="81" t="s">
        <v>49</v>
      </c>
      <c r="E63" s="158"/>
      <c r="F63" s="248" t="s">
        <v>18</v>
      </c>
      <c r="G63" s="248"/>
      <c r="H63" s="159"/>
      <c r="I63" s="180">
        <f>J19+$H$6+I59</f>
        <v>23.964454468394752</v>
      </c>
      <c r="J63" s="47" t="s">
        <v>13</v>
      </c>
      <c r="K63" s="180">
        <f>K19+$H$7+K59</f>
        <v>13.276599732500001</v>
      </c>
      <c r="L63" s="66">
        <f>M19+$H$6+L59</f>
        <v>24.527132240941103</v>
      </c>
      <c r="M63" s="47" t="s">
        <v>13</v>
      </c>
      <c r="N63" s="67">
        <f>N19+$H$7+N59</f>
        <v>14.150061437000002</v>
      </c>
      <c r="O63" s="180">
        <f>P19+$H$6+O59</f>
        <v>24.309851678309901</v>
      </c>
      <c r="P63" s="47" t="s">
        <v>13</v>
      </c>
      <c r="Q63" s="180">
        <f>Q19+$H$7+Q59</f>
        <v>14.045905733</v>
      </c>
      <c r="R63" s="66">
        <f>S19+$H$6+R59</f>
        <v>24.001906244634203</v>
      </c>
      <c r="S63" s="47" t="s">
        <v>13</v>
      </c>
      <c r="T63" s="67">
        <f>T19+$H$7+T59</f>
        <v>13.835054714000002</v>
      </c>
      <c r="U63" s="180">
        <f>V19+$H$6+U59</f>
        <v>24.147171091515805</v>
      </c>
      <c r="V63" s="47" t="s">
        <v>13</v>
      </c>
      <c r="W63" s="180">
        <f>W19+$H$7+W59</f>
        <v>14.082815786000001</v>
      </c>
      <c r="X63" s="66">
        <f>Y19+$H$6+X59</f>
        <v>24.092536805216753</v>
      </c>
      <c r="Y63" s="47" t="s">
        <v>13</v>
      </c>
      <c r="Z63" s="67">
        <f>Z19+$H$7+Z59</f>
        <v>13.9228884725</v>
      </c>
      <c r="AA63" s="180">
        <f>AB19+$H$6+AA59</f>
        <v>23.748341206613151</v>
      </c>
      <c r="AB63" s="47" t="s">
        <v>13</v>
      </c>
      <c r="AC63" s="180">
        <f>AC19+$H$7+AC59</f>
        <v>13.6697556605</v>
      </c>
      <c r="AD63" s="66">
        <f>AE19+$H$6+AD59</f>
        <v>23.4937587770264</v>
      </c>
      <c r="AE63" s="47" t="s">
        <v>13</v>
      </c>
      <c r="AF63" s="67">
        <f>AF19+$H$7+AF59</f>
        <v>13.046909288</v>
      </c>
      <c r="AG63" s="180">
        <f>AH19+$H$6+AG59</f>
        <v>25.126671873324351</v>
      </c>
      <c r="AH63" s="47" t="s">
        <v>13</v>
      </c>
      <c r="AI63" s="180">
        <f>AI19+$H$7+AI59</f>
        <v>15.225164964499999</v>
      </c>
      <c r="AJ63" s="66">
        <f>AK19+$H$6+AJ59</f>
        <v>27.795751975768702</v>
      </c>
      <c r="AK63" s="47" t="s">
        <v>13</v>
      </c>
      <c r="AL63" s="67">
        <f>AL19+$H$7+AL59</f>
        <v>18.612720328999998</v>
      </c>
      <c r="AM63" s="180">
        <f>AN19+$H$6+AM59</f>
        <v>29.590092869752553</v>
      </c>
      <c r="AN63" s="47" t="s">
        <v>13</v>
      </c>
      <c r="AO63" s="180">
        <f>AO19+$H$7+AO59</f>
        <v>19.426607658499996</v>
      </c>
      <c r="AP63" s="66">
        <f>AQ19+$H$6+AP59</f>
        <v>26.995546999671504</v>
      </c>
      <c r="AQ63" s="47" t="s">
        <v>13</v>
      </c>
      <c r="AR63" s="67">
        <f>AR19+$H$7+AR59</f>
        <v>17.254688405</v>
      </c>
      <c r="AS63" s="180">
        <f>AT19+$H$6+AS59</f>
        <v>28.921856897930155</v>
      </c>
      <c r="AT63" s="47" t="s">
        <v>13</v>
      </c>
      <c r="AU63" s="180">
        <f>AU19+$H$7+AU59</f>
        <v>19.8924610505</v>
      </c>
      <c r="AV63" s="66">
        <f>AW19+$H$6+AV59</f>
        <v>30.86223694429475</v>
      </c>
      <c r="AW63" s="47" t="s">
        <v>13</v>
      </c>
      <c r="AX63" s="67">
        <f>AX19+$H$7+AX59</f>
        <v>20.919552732499994</v>
      </c>
      <c r="AY63" s="180">
        <f>AZ19+$H$6+AY59</f>
        <v>28.849170011288152</v>
      </c>
      <c r="AZ63" s="47" t="s">
        <v>13</v>
      </c>
      <c r="BA63" s="180">
        <f>BA19+$H$7+BA59</f>
        <v>19.803212910499997</v>
      </c>
      <c r="BB63" s="66">
        <f>BC19+$H$6+BB59</f>
        <v>26.920401648191753</v>
      </c>
      <c r="BC63" s="47" t="s">
        <v>13</v>
      </c>
      <c r="BD63" s="67">
        <f>BD19+$H$7+BD59</f>
        <v>16.257706722500004</v>
      </c>
      <c r="BE63" s="180">
        <f>BF19+$H$6+BE59</f>
        <v>25.0166140246208</v>
      </c>
      <c r="BF63" s="47" t="s">
        <v>13</v>
      </c>
      <c r="BG63" s="180">
        <f>BG19+$H$7+BG59</f>
        <v>14.615491135999999</v>
      </c>
      <c r="BH63" s="66">
        <f>BI19+$H$6+BH59</f>
        <v>26.867206809397548</v>
      </c>
      <c r="BI63" s="47" t="s">
        <v>13</v>
      </c>
      <c r="BJ63" s="67">
        <f>BJ19+$H$7+BJ59</f>
        <v>16.6559248085</v>
      </c>
      <c r="BK63" s="180">
        <f>BL19+$H$6+BK59</f>
        <v>26.267484650775952</v>
      </c>
      <c r="BL63" s="47" t="s">
        <v>13</v>
      </c>
      <c r="BM63" s="180">
        <f>BM19+$H$7+BM59</f>
        <v>15.666237936500002</v>
      </c>
      <c r="BN63" s="66">
        <f>BO19+$H$6+BN59</f>
        <v>24.763308127117401</v>
      </c>
      <c r="BO63" s="47" t="s">
        <v>13</v>
      </c>
      <c r="BP63" s="67">
        <f>BP19+$H$7+BP59</f>
        <v>14.582699258000002</v>
      </c>
      <c r="BQ63" s="180">
        <f>BR19+$H$6+BQ59</f>
        <v>26.468477552710553</v>
      </c>
      <c r="BR63" s="47" t="s">
        <v>13</v>
      </c>
      <c r="BS63" s="180">
        <f>BS19+$H$7+BS59</f>
        <v>16.407391518499999</v>
      </c>
      <c r="BT63" s="66">
        <f>BU19+$H$6+BT59</f>
        <v>27.2677986195032</v>
      </c>
      <c r="BU63" s="47" t="s">
        <v>13</v>
      </c>
      <c r="BV63" s="67">
        <f>BV19+$H$7+BV59</f>
        <v>17.545227943999997</v>
      </c>
      <c r="BW63" s="180">
        <f>BX19+$H$6+BW59</f>
        <v>25.7787514312814</v>
      </c>
      <c r="BX63" s="47" t="s">
        <v>13</v>
      </c>
      <c r="BY63" s="180">
        <f>BY19+$H$7+BY59</f>
        <v>15.561605138000001</v>
      </c>
      <c r="BZ63" s="66">
        <f>CA19+$H$6+BZ59</f>
        <v>24.180859826349952</v>
      </c>
      <c r="CA63" s="47" t="s">
        <v>13</v>
      </c>
      <c r="CB63" s="67">
        <f>CB19+$H$7+CB59</f>
        <v>12.9987785165</v>
      </c>
    </row>
    <row r="64" spans="1:80" ht="14.25" customHeight="1">
      <c r="A64" s="218"/>
      <c r="B64" s="68" t="s">
        <v>50</v>
      </c>
      <c r="C64" s="379">
        <v>10.5</v>
      </c>
      <c r="D64" s="378">
        <v>0.16725999999999999</v>
      </c>
      <c r="E64" s="160"/>
      <c r="F64" s="242" t="s">
        <v>19</v>
      </c>
      <c r="G64" s="242"/>
      <c r="H64" s="161"/>
      <c r="I64" s="180">
        <f>J20+$H$10+I60</f>
        <v>2.9700000000000001E-2</v>
      </c>
      <c r="J64" s="34" t="s">
        <v>13</v>
      </c>
      <c r="K64" s="180">
        <f>K20+$H$11+K60</f>
        <v>4.36E-2</v>
      </c>
      <c r="L64" s="179">
        <f>M20+$H$10+L60</f>
        <v>2.9700000000000001E-2</v>
      </c>
      <c r="M64" s="34" t="s">
        <v>13</v>
      </c>
      <c r="N64" s="181">
        <f>N20+$H$11+N60</f>
        <v>4.36E-2</v>
      </c>
      <c r="O64" s="180">
        <f>P20+$H$10+O60</f>
        <v>2.9700000000000001E-2</v>
      </c>
      <c r="P64" s="34" t="s">
        <v>13</v>
      </c>
      <c r="Q64" s="180">
        <f>Q20+$H$11+Q60</f>
        <v>4.36E-2</v>
      </c>
      <c r="R64" s="179">
        <f>S20+$H$10+R60</f>
        <v>2.9700000000000001E-2</v>
      </c>
      <c r="S64" s="34" t="s">
        <v>13</v>
      </c>
      <c r="T64" s="181">
        <f>T20+$H$11+T60</f>
        <v>4.36E-2</v>
      </c>
      <c r="U64" s="180">
        <f>V20+$H$10+U60</f>
        <v>2.9700000000000001E-2</v>
      </c>
      <c r="V64" s="34" t="s">
        <v>13</v>
      </c>
      <c r="W64" s="180">
        <f>W20+$H$11+W60</f>
        <v>4.36E-2</v>
      </c>
      <c r="X64" s="179">
        <f>Y20+$H$10+X60</f>
        <v>2.9700000000000001E-2</v>
      </c>
      <c r="Y64" s="34" t="s">
        <v>13</v>
      </c>
      <c r="Z64" s="181">
        <f>Z20+$H$11+Z60</f>
        <v>4.36E-2</v>
      </c>
      <c r="AA64" s="180">
        <f>AB20+$H$10+AA60</f>
        <v>2.9700000000000001E-2</v>
      </c>
      <c r="AB64" s="34" t="s">
        <v>13</v>
      </c>
      <c r="AC64" s="180">
        <f>AC20+$H$11+AC60</f>
        <v>4.36E-2</v>
      </c>
      <c r="AD64" s="179">
        <f>AE20+$H$10+AD60</f>
        <v>2.9700000000000001E-2</v>
      </c>
      <c r="AE64" s="34" t="s">
        <v>13</v>
      </c>
      <c r="AF64" s="181">
        <f>AF20+$H$11+AF60</f>
        <v>4.36E-2</v>
      </c>
      <c r="AG64" s="180">
        <f>AH20+$H$10+AG60</f>
        <v>2.9700000000000001E-2</v>
      </c>
      <c r="AH64" s="34" t="s">
        <v>13</v>
      </c>
      <c r="AI64" s="180">
        <f>AI20+$H$11+AI60</f>
        <v>4.36E-2</v>
      </c>
      <c r="AJ64" s="179">
        <f>AK20+$H$10+AJ60</f>
        <v>2.9700000000000001E-2</v>
      </c>
      <c r="AK64" s="34" t="s">
        <v>13</v>
      </c>
      <c r="AL64" s="181">
        <f>AL20+$H$11+AL60</f>
        <v>4.36E-2</v>
      </c>
      <c r="AM64" s="180">
        <f>AN20+$H$10+AM60</f>
        <v>2.9700000000000001E-2</v>
      </c>
      <c r="AN64" s="34" t="s">
        <v>13</v>
      </c>
      <c r="AO64" s="180">
        <f>AO20+$H$11+AO60</f>
        <v>4.36E-2</v>
      </c>
      <c r="AP64" s="179">
        <f>AQ20+$H$10+AP60</f>
        <v>2.9700000000000001E-2</v>
      </c>
      <c r="AQ64" s="34" t="s">
        <v>13</v>
      </c>
      <c r="AR64" s="181">
        <f>AR20+$H$11+AR60</f>
        <v>4.36E-2</v>
      </c>
      <c r="AS64" s="180">
        <f>AT20+$H$10+AS60</f>
        <v>2.9700000000000001E-2</v>
      </c>
      <c r="AT64" s="34" t="s">
        <v>13</v>
      </c>
      <c r="AU64" s="180">
        <f>AU20+$H$11+AU60</f>
        <v>4.36E-2</v>
      </c>
      <c r="AV64" s="179">
        <f>AW20+$H$10+AV60</f>
        <v>2.9700000000000001E-2</v>
      </c>
      <c r="AW64" s="34" t="s">
        <v>13</v>
      </c>
      <c r="AX64" s="181">
        <f>AX20+$H$11+AX60</f>
        <v>4.36E-2</v>
      </c>
      <c r="AY64" s="180">
        <f>AZ20+$H$10+AY60</f>
        <v>2.9700000000000001E-2</v>
      </c>
      <c r="AZ64" s="34" t="s">
        <v>13</v>
      </c>
      <c r="BA64" s="180">
        <f>BA20+$H$11+BA60</f>
        <v>4.36E-2</v>
      </c>
      <c r="BB64" s="179">
        <f>BC20+$H$10+BB60</f>
        <v>2.9700000000000001E-2</v>
      </c>
      <c r="BC64" s="34" t="s">
        <v>13</v>
      </c>
      <c r="BD64" s="181">
        <f>BD20+$H$11+BD60</f>
        <v>4.36E-2</v>
      </c>
      <c r="BE64" s="180">
        <f>BF20+$H$10+BE60</f>
        <v>2.9700000000000001E-2</v>
      </c>
      <c r="BF64" s="34" t="s">
        <v>13</v>
      </c>
      <c r="BG64" s="180">
        <f>BG20+$H$11+BG60</f>
        <v>4.36E-2</v>
      </c>
      <c r="BH64" s="179">
        <f>BI20+$H$10+BH60</f>
        <v>2.9700000000000001E-2</v>
      </c>
      <c r="BI64" s="34" t="s">
        <v>13</v>
      </c>
      <c r="BJ64" s="181">
        <f>BJ20+$H$11+BJ60</f>
        <v>4.36E-2</v>
      </c>
      <c r="BK64" s="180">
        <f>BL20+$H$10+BK60</f>
        <v>2.9700000000000001E-2</v>
      </c>
      <c r="BL64" s="34" t="s">
        <v>13</v>
      </c>
      <c r="BM64" s="180">
        <f>BM20+$H$11+BM60</f>
        <v>4.36E-2</v>
      </c>
      <c r="BN64" s="179">
        <f>BO20+$H$10+BN60</f>
        <v>2.9700000000000001E-2</v>
      </c>
      <c r="BO64" s="34" t="s">
        <v>13</v>
      </c>
      <c r="BP64" s="181">
        <f>BP20+$H$11+BP60</f>
        <v>4.36E-2</v>
      </c>
      <c r="BQ64" s="180">
        <f>BR20+$H$10+BQ60</f>
        <v>2.9700000000000001E-2</v>
      </c>
      <c r="BR64" s="34" t="s">
        <v>13</v>
      </c>
      <c r="BS64" s="180">
        <f>BS20+$H$11+BS60</f>
        <v>4.36E-2</v>
      </c>
      <c r="BT64" s="179">
        <f>BU20+$H$10+BT60</f>
        <v>2.9700000000000001E-2</v>
      </c>
      <c r="BU64" s="34" t="s">
        <v>13</v>
      </c>
      <c r="BV64" s="181">
        <f>BV20+$H$11+BV60</f>
        <v>4.36E-2</v>
      </c>
      <c r="BW64" s="180">
        <f>BX20+$H$10+BW60</f>
        <v>2.9700000000000001E-2</v>
      </c>
      <c r="BX64" s="34" t="s">
        <v>13</v>
      </c>
      <c r="BY64" s="180">
        <f>BY20+$H$11+BY60</f>
        <v>4.36E-2</v>
      </c>
      <c r="BZ64" s="179">
        <f>CA20+$H$10+BZ60</f>
        <v>2.9700000000000001E-2</v>
      </c>
      <c r="CA64" s="34" t="s">
        <v>13</v>
      </c>
      <c r="CB64" s="181">
        <f>CB20+$H$11+CB60</f>
        <v>4.36E-2</v>
      </c>
    </row>
    <row r="65" spans="1:80" ht="14.25" customHeight="1" thickBot="1">
      <c r="A65" s="218"/>
      <c r="B65" s="82" t="s">
        <v>51</v>
      </c>
      <c r="C65" s="377">
        <v>10.199999999999999</v>
      </c>
      <c r="D65" s="376">
        <v>0.18484</v>
      </c>
      <c r="E65" s="160"/>
      <c r="F65" s="244" t="s">
        <v>20</v>
      </c>
      <c r="G65" s="244"/>
      <c r="H65" s="161"/>
      <c r="I65" s="155"/>
      <c r="J65" s="34" t="s">
        <v>13</v>
      </c>
      <c r="K65" s="155"/>
      <c r="L65" s="166"/>
      <c r="M65" s="34" t="s">
        <v>13</v>
      </c>
      <c r="N65" s="156"/>
      <c r="O65" s="155"/>
      <c r="P65" s="34" t="s">
        <v>13</v>
      </c>
      <c r="Q65" s="155"/>
      <c r="R65" s="166"/>
      <c r="S65" s="34" t="s">
        <v>13</v>
      </c>
      <c r="T65" s="156"/>
      <c r="U65" s="155"/>
      <c r="V65" s="34" t="s">
        <v>13</v>
      </c>
      <c r="W65" s="155"/>
      <c r="X65" s="166"/>
      <c r="Y65" s="34" t="s">
        <v>13</v>
      </c>
      <c r="Z65" s="156"/>
      <c r="AA65" s="155"/>
      <c r="AB65" s="34" t="s">
        <v>13</v>
      </c>
      <c r="AC65" s="155"/>
      <c r="AD65" s="166"/>
      <c r="AE65" s="34" t="s">
        <v>13</v>
      </c>
      <c r="AF65" s="156"/>
      <c r="AG65" s="155"/>
      <c r="AH65" s="34" t="s">
        <v>13</v>
      </c>
      <c r="AI65" s="155"/>
      <c r="AJ65" s="166"/>
      <c r="AK65" s="34" t="s">
        <v>13</v>
      </c>
      <c r="AL65" s="156"/>
      <c r="AM65" s="155"/>
      <c r="AN65" s="34" t="s">
        <v>13</v>
      </c>
      <c r="AO65" s="155"/>
      <c r="AP65" s="166"/>
      <c r="AQ65" s="34" t="s">
        <v>13</v>
      </c>
      <c r="AR65" s="156"/>
      <c r="AS65" s="155"/>
      <c r="AT65" s="34" t="s">
        <v>13</v>
      </c>
      <c r="AU65" s="155"/>
      <c r="AV65" s="166"/>
      <c r="AW65" s="34" t="s">
        <v>13</v>
      </c>
      <c r="AX65" s="156"/>
      <c r="AY65" s="155"/>
      <c r="AZ65" s="34" t="s">
        <v>13</v>
      </c>
      <c r="BA65" s="155"/>
      <c r="BB65" s="166"/>
      <c r="BC65" s="34" t="s">
        <v>13</v>
      </c>
      <c r="BD65" s="156"/>
      <c r="BE65" s="155"/>
      <c r="BF65" s="34" t="s">
        <v>13</v>
      </c>
      <c r="BG65" s="155"/>
      <c r="BH65" s="166"/>
      <c r="BI65" s="34" t="s">
        <v>13</v>
      </c>
      <c r="BJ65" s="156"/>
      <c r="BK65" s="155"/>
      <c r="BL65" s="34" t="s">
        <v>13</v>
      </c>
      <c r="BM65" s="155"/>
      <c r="BN65" s="166"/>
      <c r="BO65" s="34" t="s">
        <v>13</v>
      </c>
      <c r="BP65" s="156"/>
      <c r="BQ65" s="155"/>
      <c r="BR65" s="34" t="s">
        <v>13</v>
      </c>
      <c r="BS65" s="155"/>
      <c r="BT65" s="166"/>
      <c r="BU65" s="34" t="s">
        <v>13</v>
      </c>
      <c r="BV65" s="156"/>
      <c r="BW65" s="155"/>
      <c r="BX65" s="34" t="s">
        <v>13</v>
      </c>
      <c r="BY65" s="155"/>
      <c r="BZ65" s="166"/>
      <c r="CA65" s="34" t="s">
        <v>13</v>
      </c>
      <c r="CB65" s="156"/>
    </row>
    <row r="66" spans="1:80" ht="14.25" customHeight="1" thickBot="1">
      <c r="A66" s="218"/>
      <c r="B66" s="150"/>
      <c r="C66" s="157"/>
      <c r="D66" s="172"/>
      <c r="E66" s="164"/>
      <c r="F66" s="243" t="s">
        <v>21</v>
      </c>
      <c r="G66" s="243"/>
      <c r="H66" s="165"/>
      <c r="I66" s="173"/>
      <c r="J66" s="46" t="s">
        <v>13</v>
      </c>
      <c r="K66" s="173"/>
      <c r="L66" s="151"/>
      <c r="M66" s="46" t="s">
        <v>13</v>
      </c>
      <c r="N66" s="174"/>
      <c r="O66" s="173"/>
      <c r="P66" s="46" t="s">
        <v>13</v>
      </c>
      <c r="Q66" s="173"/>
      <c r="R66" s="151"/>
      <c r="S66" s="46" t="s">
        <v>13</v>
      </c>
      <c r="T66" s="174"/>
      <c r="U66" s="173"/>
      <c r="V66" s="46" t="s">
        <v>13</v>
      </c>
      <c r="W66" s="173"/>
      <c r="X66" s="151"/>
      <c r="Y66" s="46" t="s">
        <v>13</v>
      </c>
      <c r="Z66" s="174"/>
      <c r="AA66" s="173"/>
      <c r="AB66" s="46" t="s">
        <v>13</v>
      </c>
      <c r="AC66" s="173"/>
      <c r="AD66" s="151"/>
      <c r="AE66" s="46" t="s">
        <v>13</v>
      </c>
      <c r="AF66" s="174"/>
      <c r="AG66" s="173"/>
      <c r="AH66" s="46" t="s">
        <v>13</v>
      </c>
      <c r="AI66" s="173"/>
      <c r="AJ66" s="151"/>
      <c r="AK66" s="46" t="s">
        <v>13</v>
      </c>
      <c r="AL66" s="174"/>
      <c r="AM66" s="173"/>
      <c r="AN66" s="46" t="s">
        <v>13</v>
      </c>
      <c r="AO66" s="173"/>
      <c r="AP66" s="151"/>
      <c r="AQ66" s="46" t="s">
        <v>13</v>
      </c>
      <c r="AR66" s="174"/>
      <c r="AS66" s="173"/>
      <c r="AT66" s="46" t="s">
        <v>13</v>
      </c>
      <c r="AU66" s="173"/>
      <c r="AV66" s="151"/>
      <c r="AW66" s="46" t="s">
        <v>13</v>
      </c>
      <c r="AX66" s="174"/>
      <c r="AY66" s="173"/>
      <c r="AZ66" s="46" t="s">
        <v>13</v>
      </c>
      <c r="BA66" s="173"/>
      <c r="BB66" s="151"/>
      <c r="BC66" s="46" t="s">
        <v>13</v>
      </c>
      <c r="BD66" s="174"/>
      <c r="BE66" s="173"/>
      <c r="BF66" s="46" t="s">
        <v>13</v>
      </c>
      <c r="BG66" s="173"/>
      <c r="BH66" s="151"/>
      <c r="BI66" s="46" t="s">
        <v>13</v>
      </c>
      <c r="BJ66" s="174"/>
      <c r="BK66" s="173"/>
      <c r="BL66" s="46" t="s">
        <v>13</v>
      </c>
      <c r="BM66" s="173"/>
      <c r="BN66" s="151"/>
      <c r="BO66" s="46" t="s">
        <v>13</v>
      </c>
      <c r="BP66" s="174"/>
      <c r="BQ66" s="173"/>
      <c r="BR66" s="46" t="s">
        <v>13</v>
      </c>
      <c r="BS66" s="173"/>
      <c r="BT66" s="151"/>
      <c r="BU66" s="46" t="s">
        <v>13</v>
      </c>
      <c r="BV66" s="174"/>
      <c r="BW66" s="173"/>
      <c r="BX66" s="46" t="s">
        <v>13</v>
      </c>
      <c r="BY66" s="173"/>
      <c r="BZ66" s="151"/>
      <c r="CA66" s="46" t="s">
        <v>13</v>
      </c>
      <c r="CB66" s="174"/>
    </row>
    <row r="67" spans="1:80" ht="14.25" customHeight="1" thickBot="1">
      <c r="A67" s="218"/>
      <c r="B67" s="93"/>
      <c r="C67" s="94"/>
      <c r="D67" s="95"/>
      <c r="E67" s="264" t="s">
        <v>17</v>
      </c>
      <c r="F67" s="265"/>
      <c r="G67" s="265"/>
      <c r="H67" s="266"/>
      <c r="I67" s="62">
        <f>SUM(I63:I64)</f>
        <v>23.994154468394751</v>
      </c>
      <c r="J67" s="53" t="s">
        <v>13</v>
      </c>
      <c r="K67" s="63">
        <f>SUM(K63:K64)</f>
        <v>13.320199732500001</v>
      </c>
      <c r="L67" s="62">
        <f>SUM(L63:L64)</f>
        <v>24.556832240941102</v>
      </c>
      <c r="M67" s="53" t="s">
        <v>13</v>
      </c>
      <c r="N67" s="63">
        <f>SUM(N63:N64)</f>
        <v>14.193661437000001</v>
      </c>
      <c r="O67" s="62">
        <f>SUM(O63:O64)</f>
        <v>24.339551678309899</v>
      </c>
      <c r="P67" s="53" t="s">
        <v>13</v>
      </c>
      <c r="Q67" s="63">
        <f>SUM(Q63:Q64)</f>
        <v>14.089505732999999</v>
      </c>
      <c r="R67" s="62">
        <f>SUM(R63:R64)</f>
        <v>24.031606244634201</v>
      </c>
      <c r="S67" s="53" t="s">
        <v>13</v>
      </c>
      <c r="T67" s="63">
        <f>SUM(T63:T64)</f>
        <v>13.878654714000001</v>
      </c>
      <c r="U67" s="62">
        <f>SUM(U63:U64)</f>
        <v>24.176871091515803</v>
      </c>
      <c r="V67" s="53" t="s">
        <v>13</v>
      </c>
      <c r="W67" s="63">
        <f>SUM(W63:W64)</f>
        <v>14.126415786000001</v>
      </c>
      <c r="X67" s="62">
        <f>SUM(X63:X64)</f>
        <v>24.122236805216751</v>
      </c>
      <c r="Y67" s="53" t="s">
        <v>13</v>
      </c>
      <c r="Z67" s="63">
        <f>SUM(Z63:Z64)</f>
        <v>13.9664884725</v>
      </c>
      <c r="AA67" s="62">
        <f>SUM(AA63:AA64)</f>
        <v>23.77804120661315</v>
      </c>
      <c r="AB67" s="53" t="s">
        <v>13</v>
      </c>
      <c r="AC67" s="63">
        <f>SUM(AC63:AC64)</f>
        <v>13.7133556605</v>
      </c>
      <c r="AD67" s="62">
        <f>SUM(AD63:AD64)</f>
        <v>23.523458777026399</v>
      </c>
      <c r="AE67" s="53" t="s">
        <v>13</v>
      </c>
      <c r="AF67" s="63">
        <f>SUM(AF63:AF64)</f>
        <v>13.090509288</v>
      </c>
      <c r="AG67" s="62">
        <f>SUM(AG63:AG64)</f>
        <v>25.15637187332435</v>
      </c>
      <c r="AH67" s="53" t="s">
        <v>13</v>
      </c>
      <c r="AI67" s="63">
        <f>SUM(AI63:AI64)</f>
        <v>15.268764964499999</v>
      </c>
      <c r="AJ67" s="62">
        <f>SUM(AJ63:AJ64)</f>
        <v>27.825451975768701</v>
      </c>
      <c r="AK67" s="53" t="s">
        <v>13</v>
      </c>
      <c r="AL67" s="63">
        <f>SUM(AL63:AL64)</f>
        <v>18.656320329</v>
      </c>
      <c r="AM67" s="62">
        <f>SUM(AM63:AM64)</f>
        <v>29.619792869752551</v>
      </c>
      <c r="AN67" s="53" t="s">
        <v>13</v>
      </c>
      <c r="AO67" s="63">
        <f>SUM(AO63:AO64)</f>
        <v>19.470207658499998</v>
      </c>
      <c r="AP67" s="62">
        <f>SUM(AP63:AP64)</f>
        <v>27.025246999671502</v>
      </c>
      <c r="AQ67" s="53" t="s">
        <v>13</v>
      </c>
      <c r="AR67" s="63">
        <f>SUM(AR63:AR64)</f>
        <v>17.298288405000001</v>
      </c>
      <c r="AS67" s="62">
        <f>SUM(AS63:AS64)</f>
        <v>28.951556897930153</v>
      </c>
      <c r="AT67" s="53" t="s">
        <v>13</v>
      </c>
      <c r="AU67" s="63">
        <f>SUM(AU63:AU64)</f>
        <v>19.936061050500001</v>
      </c>
      <c r="AV67" s="62">
        <f>SUM(AV63:AV64)</f>
        <v>30.891936944294748</v>
      </c>
      <c r="AW67" s="53" t="s">
        <v>13</v>
      </c>
      <c r="AX67" s="63">
        <f>SUM(AX63:AX64)</f>
        <v>20.963152732499996</v>
      </c>
      <c r="AY67" s="62">
        <f>SUM(AY63:AY64)</f>
        <v>28.87887001128815</v>
      </c>
      <c r="AZ67" s="53" t="s">
        <v>13</v>
      </c>
      <c r="BA67" s="63">
        <f>SUM(BA63:BA64)</f>
        <v>19.846812910499999</v>
      </c>
      <c r="BB67" s="62">
        <f>SUM(BB63:BB64)</f>
        <v>26.950101648191751</v>
      </c>
      <c r="BC67" s="53" t="s">
        <v>13</v>
      </c>
      <c r="BD67" s="63">
        <f>SUM(BD63:BD64)</f>
        <v>16.301306722500005</v>
      </c>
      <c r="BE67" s="62">
        <f>SUM(BE63:BE64)</f>
        <v>25.046314024620798</v>
      </c>
      <c r="BF67" s="53" t="s">
        <v>13</v>
      </c>
      <c r="BG67" s="63">
        <f>SUM(BG63:BG64)</f>
        <v>14.659091135999999</v>
      </c>
      <c r="BH67" s="62">
        <f>SUM(BH63:BH64)</f>
        <v>26.896906809397546</v>
      </c>
      <c r="BI67" s="53" t="s">
        <v>13</v>
      </c>
      <c r="BJ67" s="63">
        <f>SUM(BJ63:BJ64)</f>
        <v>16.699524808500001</v>
      </c>
      <c r="BK67" s="62">
        <f>SUM(BK63:BK64)</f>
        <v>26.29718465077595</v>
      </c>
      <c r="BL67" s="53" t="s">
        <v>13</v>
      </c>
      <c r="BM67" s="63">
        <f>SUM(BM63:BM64)</f>
        <v>15.709837936500001</v>
      </c>
      <c r="BN67" s="62">
        <f>SUM(BN63:BN64)</f>
        <v>24.7930081271174</v>
      </c>
      <c r="BO67" s="53" t="s">
        <v>13</v>
      </c>
      <c r="BP67" s="63">
        <f>SUM(BP63:BP64)</f>
        <v>14.626299258000001</v>
      </c>
      <c r="BQ67" s="62">
        <f>SUM(BQ63:BQ64)</f>
        <v>26.498177552710551</v>
      </c>
      <c r="BR67" s="53" t="s">
        <v>13</v>
      </c>
      <c r="BS67" s="63">
        <f>SUM(BS63:BS64)</f>
        <v>16.4509915185</v>
      </c>
      <c r="BT67" s="62">
        <f>SUM(BT63:BT64)</f>
        <v>27.297498619503198</v>
      </c>
      <c r="BU67" s="53" t="s">
        <v>13</v>
      </c>
      <c r="BV67" s="63">
        <f>SUM(BV63:BV64)</f>
        <v>17.588827943999998</v>
      </c>
      <c r="BW67" s="62">
        <f>SUM(BW63:BW64)</f>
        <v>25.808451431281398</v>
      </c>
      <c r="BX67" s="53" t="s">
        <v>13</v>
      </c>
      <c r="BY67" s="63">
        <f>SUM(BY63:BY64)</f>
        <v>15.605205138000001</v>
      </c>
      <c r="BZ67" s="62">
        <f>SUM(BZ63:BZ64)</f>
        <v>24.21055982634995</v>
      </c>
      <c r="CA67" s="53" t="s">
        <v>13</v>
      </c>
      <c r="CB67" s="63">
        <f>SUM(CB63:CB64)</f>
        <v>13.042378516499999</v>
      </c>
    </row>
    <row r="68" spans="1:80" ht="14.25" customHeight="1" thickBot="1">
      <c r="A68" s="218"/>
      <c r="B68" s="54"/>
      <c r="C68" s="55"/>
      <c r="D68" s="56"/>
      <c r="E68" s="208" t="s">
        <v>10</v>
      </c>
      <c r="F68" s="208"/>
      <c r="G68" s="208"/>
      <c r="H68" s="209"/>
      <c r="I68" s="197"/>
      <c r="J68" s="197"/>
      <c r="K68" s="197"/>
      <c r="L68" s="197"/>
      <c r="M68" s="197"/>
      <c r="N68" s="197"/>
      <c r="O68" s="197"/>
      <c r="P68" s="197"/>
      <c r="Q68" s="197"/>
      <c r="R68" s="197"/>
      <c r="S68" s="198"/>
      <c r="T68" s="198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8"/>
      <c r="AF68" s="198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8"/>
      <c r="AR68" s="198"/>
      <c r="AS68" s="197"/>
      <c r="AT68" s="197"/>
      <c r="AU68" s="197"/>
      <c r="AV68" s="197"/>
      <c r="AW68" s="197"/>
      <c r="AX68" s="197"/>
      <c r="AY68" s="197"/>
      <c r="AZ68" s="197"/>
      <c r="BA68" s="197"/>
      <c r="BB68" s="197"/>
      <c r="BC68" s="198"/>
      <c r="BD68" s="198"/>
      <c r="BE68" s="197"/>
      <c r="BF68" s="197"/>
      <c r="BG68" s="197"/>
      <c r="BH68" s="197"/>
      <c r="BI68" s="197"/>
      <c r="BJ68" s="197"/>
      <c r="BK68" s="197"/>
      <c r="BL68" s="197"/>
      <c r="BM68" s="197"/>
      <c r="BN68" s="197"/>
      <c r="BO68" s="198"/>
      <c r="BP68" s="198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8"/>
      <c r="CB68" s="198"/>
    </row>
    <row r="69" spans="1:80" ht="14.25" customHeight="1" thickBot="1">
      <c r="A69" s="219"/>
      <c r="B69" s="270" t="s">
        <v>32</v>
      </c>
      <c r="C69" s="271"/>
      <c r="D69" s="271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3"/>
    </row>
    <row r="72" spans="1:80">
      <c r="A72" t="s">
        <v>116</v>
      </c>
    </row>
  </sheetData>
  <mergeCells count="341">
    <mergeCell ref="BQ68:BS68"/>
    <mergeCell ref="BT68:BV68"/>
    <mergeCell ref="BW68:BY68"/>
    <mergeCell ref="BZ68:CB68"/>
    <mergeCell ref="BQ57:BS57"/>
    <mergeCell ref="BT57:BV57"/>
    <mergeCell ref="BW57:BY57"/>
    <mergeCell ref="BZ57:CB57"/>
    <mergeCell ref="BQ58:BS58"/>
    <mergeCell ref="BT58:BV58"/>
    <mergeCell ref="BW58:BY58"/>
    <mergeCell ref="BZ58:CB58"/>
    <mergeCell ref="BQ55:BS55"/>
    <mergeCell ref="BT55:BV55"/>
    <mergeCell ref="BW55:BY55"/>
    <mergeCell ref="BZ55:CB55"/>
    <mergeCell ref="BQ56:BS56"/>
    <mergeCell ref="BT56:BV56"/>
    <mergeCell ref="BW56:BY56"/>
    <mergeCell ref="BZ56:CB56"/>
    <mergeCell ref="BW53:BY53"/>
    <mergeCell ref="BZ53:CB53"/>
    <mergeCell ref="BQ54:BS54"/>
    <mergeCell ref="BT54:BV54"/>
    <mergeCell ref="BW54:BY54"/>
    <mergeCell ref="BZ54:CB54"/>
    <mergeCell ref="BW13:BY13"/>
    <mergeCell ref="BZ13:CB13"/>
    <mergeCell ref="BQ17:BS17"/>
    <mergeCell ref="BT17:BV17"/>
    <mergeCell ref="BW17:BY17"/>
    <mergeCell ref="BZ17:CB17"/>
    <mergeCell ref="BW3:BY3"/>
    <mergeCell ref="BZ3:CB3"/>
    <mergeCell ref="BQ9:BS9"/>
    <mergeCell ref="BT9:BV9"/>
    <mergeCell ref="BW9:BY9"/>
    <mergeCell ref="BZ9:CB9"/>
    <mergeCell ref="BE68:BG68"/>
    <mergeCell ref="BH68:BJ68"/>
    <mergeCell ref="BK68:BM68"/>
    <mergeCell ref="BN68:BP68"/>
    <mergeCell ref="BQ3:BS3"/>
    <mergeCell ref="BT3:BV3"/>
    <mergeCell ref="BQ13:BS13"/>
    <mergeCell ref="BT13:BV13"/>
    <mergeCell ref="BQ53:BS53"/>
    <mergeCell ref="BT53:BV53"/>
    <mergeCell ref="BE57:BG57"/>
    <mergeCell ref="BH57:BJ57"/>
    <mergeCell ref="BK57:BM57"/>
    <mergeCell ref="BN57:BP57"/>
    <mergeCell ref="BE58:BG58"/>
    <mergeCell ref="BH58:BJ58"/>
    <mergeCell ref="BK58:BM58"/>
    <mergeCell ref="BN58:BP58"/>
    <mergeCell ref="BE55:BG55"/>
    <mergeCell ref="BH55:BJ55"/>
    <mergeCell ref="BK55:BM55"/>
    <mergeCell ref="BN55:BP55"/>
    <mergeCell ref="BE56:BG56"/>
    <mergeCell ref="BH56:BJ56"/>
    <mergeCell ref="BK56:BM56"/>
    <mergeCell ref="BN56:BP56"/>
    <mergeCell ref="BK53:BM53"/>
    <mergeCell ref="BN53:BP53"/>
    <mergeCell ref="BE54:BG54"/>
    <mergeCell ref="BH54:BJ54"/>
    <mergeCell ref="BK54:BM54"/>
    <mergeCell ref="BN54:BP54"/>
    <mergeCell ref="BK13:BM13"/>
    <mergeCell ref="BN13:BP13"/>
    <mergeCell ref="BE17:BG17"/>
    <mergeCell ref="BH17:BJ17"/>
    <mergeCell ref="BK17:BM17"/>
    <mergeCell ref="BN17:BP17"/>
    <mergeCell ref="BK3:BM3"/>
    <mergeCell ref="BN3:BP3"/>
    <mergeCell ref="BE9:BG9"/>
    <mergeCell ref="BH9:BJ9"/>
    <mergeCell ref="BK9:BM9"/>
    <mergeCell ref="BN9:BP9"/>
    <mergeCell ref="AS68:AU68"/>
    <mergeCell ref="AV68:AX68"/>
    <mergeCell ref="AY68:BA68"/>
    <mergeCell ref="BB68:BD68"/>
    <mergeCell ref="BE3:BG3"/>
    <mergeCell ref="BH3:BJ3"/>
    <mergeCell ref="BE13:BG13"/>
    <mergeCell ref="BH13:BJ13"/>
    <mergeCell ref="BE53:BG53"/>
    <mergeCell ref="BH53:BJ53"/>
    <mergeCell ref="AS57:AU57"/>
    <mergeCell ref="AV57:AX57"/>
    <mergeCell ref="AY57:BA57"/>
    <mergeCell ref="BB57:BD57"/>
    <mergeCell ref="AS58:AU58"/>
    <mergeCell ref="AV58:AX58"/>
    <mergeCell ref="AY58:BA58"/>
    <mergeCell ref="BB58:BD58"/>
    <mergeCell ref="AS55:AU55"/>
    <mergeCell ref="AV55:AX55"/>
    <mergeCell ref="AY55:BA55"/>
    <mergeCell ref="BB55:BD55"/>
    <mergeCell ref="AS56:AU56"/>
    <mergeCell ref="AV56:AX56"/>
    <mergeCell ref="AY56:BA56"/>
    <mergeCell ref="BB56:BD56"/>
    <mergeCell ref="AY53:BA53"/>
    <mergeCell ref="BB53:BD53"/>
    <mergeCell ref="AS54:AU54"/>
    <mergeCell ref="AV54:AX54"/>
    <mergeCell ref="AY54:BA54"/>
    <mergeCell ref="BB54:BD54"/>
    <mergeCell ref="AY13:BA13"/>
    <mergeCell ref="BB13:BD13"/>
    <mergeCell ref="AS17:AU17"/>
    <mergeCell ref="AV17:AX17"/>
    <mergeCell ref="AY17:BA17"/>
    <mergeCell ref="BB17:BD17"/>
    <mergeCell ref="AY3:BA3"/>
    <mergeCell ref="BB3:BD3"/>
    <mergeCell ref="AS9:AU9"/>
    <mergeCell ref="AV9:AX9"/>
    <mergeCell ref="AY9:BA9"/>
    <mergeCell ref="BB9:BD9"/>
    <mergeCell ref="AG68:AI68"/>
    <mergeCell ref="AJ68:AL68"/>
    <mergeCell ref="AM68:AO68"/>
    <mergeCell ref="AP68:AR68"/>
    <mergeCell ref="AS3:AU3"/>
    <mergeCell ref="AV3:AX3"/>
    <mergeCell ref="AS13:AU13"/>
    <mergeCell ref="AV13:AX13"/>
    <mergeCell ref="AS53:AU53"/>
    <mergeCell ref="AV53:AX53"/>
    <mergeCell ref="AG57:AI57"/>
    <mergeCell ref="AJ57:AL57"/>
    <mergeCell ref="AM57:AO57"/>
    <mergeCell ref="AP57:AR57"/>
    <mergeCell ref="AG58:AI58"/>
    <mergeCell ref="AJ58:AL58"/>
    <mergeCell ref="AM58:AO58"/>
    <mergeCell ref="AP58:AR58"/>
    <mergeCell ref="AG55:AI55"/>
    <mergeCell ref="AJ55:AL55"/>
    <mergeCell ref="AM55:AO55"/>
    <mergeCell ref="AP55:AR55"/>
    <mergeCell ref="AG56:AI56"/>
    <mergeCell ref="AJ56:AL56"/>
    <mergeCell ref="AM56:AO56"/>
    <mergeCell ref="AP56:AR56"/>
    <mergeCell ref="AM53:AO53"/>
    <mergeCell ref="AP53:AR53"/>
    <mergeCell ref="AG54:AI54"/>
    <mergeCell ref="AJ54:AL54"/>
    <mergeCell ref="AM54:AO54"/>
    <mergeCell ref="AP54:AR54"/>
    <mergeCell ref="AM13:AO13"/>
    <mergeCell ref="AP13:AR13"/>
    <mergeCell ref="AG17:AI17"/>
    <mergeCell ref="AJ17:AL17"/>
    <mergeCell ref="AM17:AO17"/>
    <mergeCell ref="AP17:AR17"/>
    <mergeCell ref="AM3:AO3"/>
    <mergeCell ref="AP3:AR3"/>
    <mergeCell ref="AG9:AI9"/>
    <mergeCell ref="AJ9:AL9"/>
    <mergeCell ref="AM9:AO9"/>
    <mergeCell ref="AP9:AR9"/>
    <mergeCell ref="U68:W68"/>
    <mergeCell ref="X68:Z68"/>
    <mergeCell ref="AA68:AC68"/>
    <mergeCell ref="AD68:AF68"/>
    <mergeCell ref="AG3:AI3"/>
    <mergeCell ref="AJ3:AL3"/>
    <mergeCell ref="AG13:AI13"/>
    <mergeCell ref="AJ13:AL13"/>
    <mergeCell ref="AG53:AI53"/>
    <mergeCell ref="AJ53:AL53"/>
    <mergeCell ref="U57:W57"/>
    <mergeCell ref="X57:Z57"/>
    <mergeCell ref="AA57:AC57"/>
    <mergeCell ref="AD57:AF57"/>
    <mergeCell ref="U58:W58"/>
    <mergeCell ref="X58:Z58"/>
    <mergeCell ref="AA58:AC58"/>
    <mergeCell ref="AD58:AF58"/>
    <mergeCell ref="U55:W55"/>
    <mergeCell ref="X55:Z55"/>
    <mergeCell ref="AA55:AC55"/>
    <mergeCell ref="AD55:AF55"/>
    <mergeCell ref="U56:W56"/>
    <mergeCell ref="X56:Z56"/>
    <mergeCell ref="AA56:AC56"/>
    <mergeCell ref="AD56:AF56"/>
    <mergeCell ref="U53:W53"/>
    <mergeCell ref="X53:Z53"/>
    <mergeCell ref="AA53:AC53"/>
    <mergeCell ref="AD53:AF53"/>
    <mergeCell ref="U54:W54"/>
    <mergeCell ref="X54:Z54"/>
    <mergeCell ref="AA54:AC54"/>
    <mergeCell ref="AD54:AF54"/>
    <mergeCell ref="X13:Z13"/>
    <mergeCell ref="AA13:AC13"/>
    <mergeCell ref="AD13:AF13"/>
    <mergeCell ref="U17:W17"/>
    <mergeCell ref="X17:Z17"/>
    <mergeCell ref="AA17:AC17"/>
    <mergeCell ref="AD17:AF17"/>
    <mergeCell ref="I54:K54"/>
    <mergeCell ref="U3:W3"/>
    <mergeCell ref="X3:Z3"/>
    <mergeCell ref="AA3:AC3"/>
    <mergeCell ref="AD3:AF3"/>
    <mergeCell ref="U9:W9"/>
    <mergeCell ref="X9:Z9"/>
    <mergeCell ref="AA9:AC9"/>
    <mergeCell ref="AD9:AF9"/>
    <mergeCell ref="U13:W13"/>
    <mergeCell ref="E11:F11"/>
    <mergeCell ref="E12:F12"/>
    <mergeCell ref="G21:H21"/>
    <mergeCell ref="E18:F18"/>
    <mergeCell ref="I13:K13"/>
    <mergeCell ref="L13:N13"/>
    <mergeCell ref="E67:H67"/>
    <mergeCell ref="F64:G64"/>
    <mergeCell ref="F66:G66"/>
    <mergeCell ref="F65:G65"/>
    <mergeCell ref="E16:F16"/>
    <mergeCell ref="E13:H13"/>
    <mergeCell ref="E61:H61"/>
    <mergeCell ref="E62:H62"/>
    <mergeCell ref="R68:T68"/>
    <mergeCell ref="I68:K68"/>
    <mergeCell ref="L68:N68"/>
    <mergeCell ref="E7:F7"/>
    <mergeCell ref="E8:F8"/>
    <mergeCell ref="E9:H9"/>
    <mergeCell ref="E68:H68"/>
    <mergeCell ref="E10:F10"/>
    <mergeCell ref="R55:T55"/>
    <mergeCell ref="B50:D50"/>
    <mergeCell ref="I55:K55"/>
    <mergeCell ref="O55:Q55"/>
    <mergeCell ref="B59:D62"/>
    <mergeCell ref="E55:H55"/>
    <mergeCell ref="E56:H56"/>
    <mergeCell ref="E57:H57"/>
    <mergeCell ref="E58:H58"/>
    <mergeCell ref="B55:D58"/>
    <mergeCell ref="E6:F6"/>
    <mergeCell ref="I3:K3"/>
    <mergeCell ref="L3:N3"/>
    <mergeCell ref="O3:Q3"/>
    <mergeCell ref="I9:K9"/>
    <mergeCell ref="B69:T69"/>
    <mergeCell ref="E50:H50"/>
    <mergeCell ref="E51:H51"/>
    <mergeCell ref="E52:H52"/>
    <mergeCell ref="B52:C54"/>
    <mergeCell ref="B3:D5"/>
    <mergeCell ref="B6:B20"/>
    <mergeCell ref="C18:C20"/>
    <mergeCell ref="G3:H5"/>
    <mergeCell ref="E3:F5"/>
    <mergeCell ref="E14:F14"/>
    <mergeCell ref="E15:F15"/>
    <mergeCell ref="E17:H17"/>
    <mergeCell ref="E19:F19"/>
    <mergeCell ref="E20:F20"/>
    <mergeCell ref="E21:F21"/>
    <mergeCell ref="A1:T2"/>
    <mergeCell ref="A3:A69"/>
    <mergeCell ref="B21:B49"/>
    <mergeCell ref="C21:D22"/>
    <mergeCell ref="C23:D23"/>
    <mergeCell ref="C24:D24"/>
    <mergeCell ref="C25:D25"/>
    <mergeCell ref="B51:D51"/>
    <mergeCell ref="R3:T3"/>
    <mergeCell ref="R17:T17"/>
    <mergeCell ref="L9:N9"/>
    <mergeCell ref="O9:Q9"/>
    <mergeCell ref="I17:K17"/>
    <mergeCell ref="F63:G63"/>
    <mergeCell ref="L56:N56"/>
    <mergeCell ref="L57:N57"/>
    <mergeCell ref="L58:N58"/>
    <mergeCell ref="O56:Q56"/>
    <mergeCell ref="O57:Q57"/>
    <mergeCell ref="R9:T9"/>
    <mergeCell ref="O54:Q54"/>
    <mergeCell ref="R54:T54"/>
    <mergeCell ref="O53:Q53"/>
    <mergeCell ref="L53:N53"/>
    <mergeCell ref="R53:T53"/>
    <mergeCell ref="O13:Q13"/>
    <mergeCell ref="R13:T13"/>
    <mergeCell ref="L17:N17"/>
    <mergeCell ref="O17:Q17"/>
    <mergeCell ref="R57:T57"/>
    <mergeCell ref="R58:T58"/>
    <mergeCell ref="R56:T56"/>
    <mergeCell ref="L54:N54"/>
    <mergeCell ref="C43:D43"/>
    <mergeCell ref="C44:D44"/>
    <mergeCell ref="I58:K58"/>
    <mergeCell ref="L55:N55"/>
    <mergeCell ref="E53:H53"/>
    <mergeCell ref="E54:H54"/>
    <mergeCell ref="C28:D28"/>
    <mergeCell ref="C31:D31"/>
    <mergeCell ref="C32:D32"/>
    <mergeCell ref="C33:D33"/>
    <mergeCell ref="O68:Q68"/>
    <mergeCell ref="O58:Q58"/>
    <mergeCell ref="I56:K56"/>
    <mergeCell ref="I57:K57"/>
    <mergeCell ref="E59:H59"/>
    <mergeCell ref="E60:H60"/>
    <mergeCell ref="C41:D41"/>
    <mergeCell ref="C49:D49"/>
    <mergeCell ref="I53:K53"/>
    <mergeCell ref="C42:D42"/>
    <mergeCell ref="C46:D46"/>
    <mergeCell ref="C47:D47"/>
    <mergeCell ref="C48:D48"/>
    <mergeCell ref="C45:D45"/>
    <mergeCell ref="C26:D26"/>
    <mergeCell ref="C40:D40"/>
    <mergeCell ref="C36:D36"/>
    <mergeCell ref="C37:D37"/>
    <mergeCell ref="C29:D29"/>
    <mergeCell ref="C30:D30"/>
    <mergeCell ref="C34:D34"/>
    <mergeCell ref="C35:D35"/>
    <mergeCell ref="C39:D39"/>
    <mergeCell ref="C27:D27"/>
  </mergeCells>
  <pageMargins left="0.39370078740157483" right="0.19685039370078741" top="0.39370078740157483" bottom="0.19685039370078741" header="0.51181102362204722" footer="0.51181102362204722"/>
  <pageSetup paperSize="9" scale="60" orientation="portrait" r:id="rId1"/>
  <headerFooter alignWithMargins="0"/>
  <colBreaks count="2" manualBreakCount="2">
    <brk id="26" max="77" man="1"/>
    <brk id="53" max="77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CB65"/>
  <sheetViews>
    <sheetView tabSelected="1" view="pageBreakPreview" zoomScale="90" zoomScaleNormal="100" zoomScaleSheetLayoutView="90" workbookViewId="0">
      <selection activeCell="M35" sqref="M35"/>
    </sheetView>
  </sheetViews>
  <sheetFormatPr defaultRowHeight="15"/>
  <cols>
    <col min="1" max="1" width="3.75" style="459" customWidth="1"/>
    <col min="2" max="2" width="3.625" style="459" customWidth="1"/>
    <col min="3" max="3" width="5.75" style="459" customWidth="1"/>
    <col min="4" max="4" width="9.625" style="459" customWidth="1"/>
    <col min="5" max="7" width="4.625" style="459" customWidth="1"/>
    <col min="8" max="8" width="6.625" style="459" customWidth="1"/>
    <col min="9" max="10" width="4.875" style="459" customWidth="1"/>
    <col min="11" max="11" width="5.875" style="459" customWidth="1"/>
    <col min="12" max="19" width="4.875" style="459" customWidth="1"/>
    <col min="20" max="20" width="5.875" style="459" customWidth="1"/>
    <col min="21" max="22" width="4.875" style="459" customWidth="1"/>
    <col min="23" max="23" width="5.625" style="459" customWidth="1"/>
    <col min="24" max="25" width="4.875" style="459" customWidth="1"/>
    <col min="26" max="26" width="6" style="459" customWidth="1"/>
    <col min="27" max="28" width="4.875" style="459" customWidth="1"/>
    <col min="29" max="29" width="5.75" style="459" customWidth="1"/>
    <col min="30" max="31" width="4.875" style="459" customWidth="1"/>
    <col min="32" max="32" width="5.75" style="459" customWidth="1"/>
    <col min="33" max="80" width="4.875" style="459" customWidth="1"/>
    <col min="81" max="16384" width="9" style="459"/>
  </cols>
  <sheetData>
    <row r="1" spans="1:80" ht="15" customHeight="1">
      <c r="A1" s="456" t="s">
        <v>133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7" t="s">
        <v>134</v>
      </c>
      <c r="S1" s="457"/>
      <c r="T1" s="457"/>
      <c r="U1" s="458" t="s">
        <v>135</v>
      </c>
    </row>
    <row r="2" spans="1:80" ht="15.75" thickBot="1">
      <c r="A2" s="460"/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1"/>
      <c r="S2" s="461"/>
      <c r="T2" s="461"/>
      <c r="U2" s="462"/>
    </row>
    <row r="3" spans="1:80" ht="15.75" thickBot="1">
      <c r="A3" s="463" t="s">
        <v>8</v>
      </c>
      <c r="B3" s="464"/>
      <c r="C3" s="465"/>
      <c r="D3" s="466"/>
      <c r="E3" s="464" t="s">
        <v>0</v>
      </c>
      <c r="F3" s="466"/>
      <c r="G3" s="465" t="s">
        <v>14</v>
      </c>
      <c r="H3" s="466"/>
      <c r="I3" s="467" t="s">
        <v>60</v>
      </c>
      <c r="J3" s="468"/>
      <c r="K3" s="469"/>
      <c r="L3" s="467" t="s">
        <v>61</v>
      </c>
      <c r="M3" s="468"/>
      <c r="N3" s="469"/>
      <c r="O3" s="467" t="s">
        <v>62</v>
      </c>
      <c r="P3" s="468"/>
      <c r="Q3" s="469"/>
      <c r="R3" s="467" t="s">
        <v>46</v>
      </c>
      <c r="S3" s="468"/>
      <c r="T3" s="469"/>
      <c r="U3" s="467" t="s">
        <v>63</v>
      </c>
      <c r="V3" s="468"/>
      <c r="W3" s="469"/>
      <c r="X3" s="467" t="s">
        <v>64</v>
      </c>
      <c r="Y3" s="468"/>
      <c r="Z3" s="469"/>
      <c r="AA3" s="467" t="s">
        <v>65</v>
      </c>
      <c r="AB3" s="468"/>
      <c r="AC3" s="469"/>
      <c r="AD3" s="467" t="s">
        <v>66</v>
      </c>
      <c r="AE3" s="468"/>
      <c r="AF3" s="469"/>
      <c r="AG3" s="467" t="s">
        <v>67</v>
      </c>
      <c r="AH3" s="468"/>
      <c r="AI3" s="469"/>
      <c r="AJ3" s="467" t="s">
        <v>47</v>
      </c>
      <c r="AK3" s="468"/>
      <c r="AL3" s="469"/>
      <c r="AM3" s="467" t="s">
        <v>68</v>
      </c>
      <c r="AN3" s="468"/>
      <c r="AO3" s="469"/>
      <c r="AP3" s="467" t="s">
        <v>57</v>
      </c>
      <c r="AQ3" s="468"/>
      <c r="AR3" s="469"/>
      <c r="AS3" s="467" t="s">
        <v>69</v>
      </c>
      <c r="AT3" s="468"/>
      <c r="AU3" s="469"/>
      <c r="AV3" s="467" t="s">
        <v>70</v>
      </c>
      <c r="AW3" s="468"/>
      <c r="AX3" s="469"/>
      <c r="AY3" s="467" t="s">
        <v>71</v>
      </c>
      <c r="AZ3" s="468"/>
      <c r="BA3" s="469"/>
      <c r="BB3" s="467" t="s">
        <v>72</v>
      </c>
      <c r="BC3" s="468"/>
      <c r="BD3" s="469"/>
      <c r="BE3" s="467" t="s">
        <v>73</v>
      </c>
      <c r="BF3" s="468"/>
      <c r="BG3" s="469"/>
      <c r="BH3" s="467" t="s">
        <v>74</v>
      </c>
      <c r="BI3" s="468"/>
      <c r="BJ3" s="469"/>
      <c r="BK3" s="467" t="s">
        <v>75</v>
      </c>
      <c r="BL3" s="468"/>
      <c r="BM3" s="469"/>
      <c r="BN3" s="467" t="s">
        <v>76</v>
      </c>
      <c r="BO3" s="468"/>
      <c r="BP3" s="469"/>
      <c r="BQ3" s="467" t="s">
        <v>77</v>
      </c>
      <c r="BR3" s="468"/>
      <c r="BS3" s="469"/>
      <c r="BT3" s="467" t="s">
        <v>78</v>
      </c>
      <c r="BU3" s="468"/>
      <c r="BV3" s="469"/>
      <c r="BW3" s="467" t="s">
        <v>58</v>
      </c>
      <c r="BX3" s="468"/>
      <c r="BY3" s="469"/>
      <c r="BZ3" s="467" t="s">
        <v>79</v>
      </c>
      <c r="CA3" s="468"/>
      <c r="CB3" s="469"/>
    </row>
    <row r="4" spans="1:80" ht="25.5">
      <c r="A4" s="470"/>
      <c r="B4" s="471"/>
      <c r="C4" s="472"/>
      <c r="D4" s="473"/>
      <c r="E4" s="471"/>
      <c r="F4" s="473"/>
      <c r="G4" s="472"/>
      <c r="H4" s="473"/>
      <c r="I4" s="474" t="s">
        <v>1</v>
      </c>
      <c r="J4" s="475" t="s">
        <v>29</v>
      </c>
      <c r="K4" s="476" t="s">
        <v>3</v>
      </c>
      <c r="L4" s="474" t="s">
        <v>1</v>
      </c>
      <c r="M4" s="475" t="s">
        <v>29</v>
      </c>
      <c r="N4" s="476" t="s">
        <v>3</v>
      </c>
      <c r="O4" s="474" t="s">
        <v>1</v>
      </c>
      <c r="P4" s="475" t="s">
        <v>29</v>
      </c>
      <c r="Q4" s="476" t="s">
        <v>3</v>
      </c>
      <c r="R4" s="474" t="s">
        <v>1</v>
      </c>
      <c r="S4" s="475" t="s">
        <v>29</v>
      </c>
      <c r="T4" s="476" t="s">
        <v>3</v>
      </c>
      <c r="U4" s="474" t="s">
        <v>1</v>
      </c>
      <c r="V4" s="475" t="s">
        <v>29</v>
      </c>
      <c r="W4" s="476" t="s">
        <v>3</v>
      </c>
      <c r="X4" s="474" t="s">
        <v>1</v>
      </c>
      <c r="Y4" s="475" t="s">
        <v>29</v>
      </c>
      <c r="Z4" s="476" t="s">
        <v>3</v>
      </c>
      <c r="AA4" s="474" t="s">
        <v>1</v>
      </c>
      <c r="AB4" s="475" t="s">
        <v>29</v>
      </c>
      <c r="AC4" s="476" t="s">
        <v>3</v>
      </c>
      <c r="AD4" s="474" t="s">
        <v>1</v>
      </c>
      <c r="AE4" s="475" t="s">
        <v>29</v>
      </c>
      <c r="AF4" s="476" t="s">
        <v>3</v>
      </c>
      <c r="AG4" s="474" t="s">
        <v>1</v>
      </c>
      <c r="AH4" s="475" t="s">
        <v>29</v>
      </c>
      <c r="AI4" s="476" t="s">
        <v>3</v>
      </c>
      <c r="AJ4" s="474" t="s">
        <v>1</v>
      </c>
      <c r="AK4" s="475" t="s">
        <v>29</v>
      </c>
      <c r="AL4" s="476" t="s">
        <v>3</v>
      </c>
      <c r="AM4" s="474" t="s">
        <v>1</v>
      </c>
      <c r="AN4" s="475" t="s">
        <v>29</v>
      </c>
      <c r="AO4" s="476" t="s">
        <v>3</v>
      </c>
      <c r="AP4" s="474" t="s">
        <v>1</v>
      </c>
      <c r="AQ4" s="475" t="s">
        <v>29</v>
      </c>
      <c r="AR4" s="476" t="s">
        <v>3</v>
      </c>
      <c r="AS4" s="474" t="s">
        <v>1</v>
      </c>
      <c r="AT4" s="475" t="s">
        <v>29</v>
      </c>
      <c r="AU4" s="476" t="s">
        <v>3</v>
      </c>
      <c r="AV4" s="474" t="s">
        <v>1</v>
      </c>
      <c r="AW4" s="475" t="s">
        <v>29</v>
      </c>
      <c r="AX4" s="476" t="s">
        <v>3</v>
      </c>
      <c r="AY4" s="474" t="s">
        <v>1</v>
      </c>
      <c r="AZ4" s="475" t="s">
        <v>29</v>
      </c>
      <c r="BA4" s="476" t="s">
        <v>3</v>
      </c>
      <c r="BB4" s="474" t="s">
        <v>1</v>
      </c>
      <c r="BC4" s="475" t="s">
        <v>29</v>
      </c>
      <c r="BD4" s="476" t="s">
        <v>3</v>
      </c>
      <c r="BE4" s="474" t="s">
        <v>1</v>
      </c>
      <c r="BF4" s="475" t="s">
        <v>29</v>
      </c>
      <c r="BG4" s="476" t="s">
        <v>3</v>
      </c>
      <c r="BH4" s="474" t="s">
        <v>1</v>
      </c>
      <c r="BI4" s="475" t="s">
        <v>29</v>
      </c>
      <c r="BJ4" s="476" t="s">
        <v>3</v>
      </c>
      <c r="BK4" s="474" t="s">
        <v>1</v>
      </c>
      <c r="BL4" s="475" t="s">
        <v>29</v>
      </c>
      <c r="BM4" s="476" t="s">
        <v>3</v>
      </c>
      <c r="BN4" s="474" t="s">
        <v>1</v>
      </c>
      <c r="BO4" s="475" t="s">
        <v>29</v>
      </c>
      <c r="BP4" s="476" t="s">
        <v>3</v>
      </c>
      <c r="BQ4" s="474" t="s">
        <v>1</v>
      </c>
      <c r="BR4" s="475" t="s">
        <v>29</v>
      </c>
      <c r="BS4" s="476" t="s">
        <v>3</v>
      </c>
      <c r="BT4" s="474" t="s">
        <v>1</v>
      </c>
      <c r="BU4" s="475" t="s">
        <v>29</v>
      </c>
      <c r="BV4" s="476" t="s">
        <v>3</v>
      </c>
      <c r="BW4" s="474" t="s">
        <v>1</v>
      </c>
      <c r="BX4" s="475" t="s">
        <v>29</v>
      </c>
      <c r="BY4" s="476" t="s">
        <v>3</v>
      </c>
      <c r="BZ4" s="474" t="s">
        <v>1</v>
      </c>
      <c r="CA4" s="475" t="s">
        <v>29</v>
      </c>
      <c r="CB4" s="476" t="s">
        <v>3</v>
      </c>
    </row>
    <row r="5" spans="1:80" ht="26.25" thickBot="1">
      <c r="A5" s="470"/>
      <c r="B5" s="477"/>
      <c r="C5" s="478"/>
      <c r="D5" s="479"/>
      <c r="E5" s="477"/>
      <c r="F5" s="479"/>
      <c r="G5" s="478"/>
      <c r="H5" s="479"/>
      <c r="I5" s="480" t="s">
        <v>26</v>
      </c>
      <c r="J5" s="481" t="s">
        <v>2</v>
      </c>
      <c r="K5" s="482" t="s">
        <v>27</v>
      </c>
      <c r="L5" s="480" t="s">
        <v>26</v>
      </c>
      <c r="M5" s="481" t="s">
        <v>2</v>
      </c>
      <c r="N5" s="482" t="s">
        <v>27</v>
      </c>
      <c r="O5" s="480" t="s">
        <v>26</v>
      </c>
      <c r="P5" s="481" t="s">
        <v>2</v>
      </c>
      <c r="Q5" s="482" t="s">
        <v>27</v>
      </c>
      <c r="R5" s="480" t="s">
        <v>26</v>
      </c>
      <c r="S5" s="481" t="s">
        <v>2</v>
      </c>
      <c r="T5" s="482" t="s">
        <v>27</v>
      </c>
      <c r="U5" s="480" t="s">
        <v>26</v>
      </c>
      <c r="V5" s="481" t="s">
        <v>2</v>
      </c>
      <c r="W5" s="482" t="s">
        <v>27</v>
      </c>
      <c r="X5" s="480" t="s">
        <v>26</v>
      </c>
      <c r="Y5" s="481" t="s">
        <v>2</v>
      </c>
      <c r="Z5" s="482" t="s">
        <v>27</v>
      </c>
      <c r="AA5" s="480" t="s">
        <v>26</v>
      </c>
      <c r="AB5" s="481" t="s">
        <v>2</v>
      </c>
      <c r="AC5" s="482" t="s">
        <v>27</v>
      </c>
      <c r="AD5" s="480" t="s">
        <v>26</v>
      </c>
      <c r="AE5" s="481" t="s">
        <v>2</v>
      </c>
      <c r="AF5" s="482" t="s">
        <v>27</v>
      </c>
      <c r="AG5" s="480" t="s">
        <v>26</v>
      </c>
      <c r="AH5" s="481" t="s">
        <v>2</v>
      </c>
      <c r="AI5" s="482" t="s">
        <v>27</v>
      </c>
      <c r="AJ5" s="480" t="s">
        <v>26</v>
      </c>
      <c r="AK5" s="481" t="s">
        <v>2</v>
      </c>
      <c r="AL5" s="482" t="s">
        <v>27</v>
      </c>
      <c r="AM5" s="480" t="s">
        <v>26</v>
      </c>
      <c r="AN5" s="481" t="s">
        <v>2</v>
      </c>
      <c r="AO5" s="482" t="s">
        <v>27</v>
      </c>
      <c r="AP5" s="480" t="s">
        <v>26</v>
      </c>
      <c r="AQ5" s="481" t="s">
        <v>2</v>
      </c>
      <c r="AR5" s="482" t="s">
        <v>27</v>
      </c>
      <c r="AS5" s="480" t="s">
        <v>26</v>
      </c>
      <c r="AT5" s="481" t="s">
        <v>2</v>
      </c>
      <c r="AU5" s="482" t="s">
        <v>27</v>
      </c>
      <c r="AV5" s="480" t="s">
        <v>26</v>
      </c>
      <c r="AW5" s="481" t="s">
        <v>2</v>
      </c>
      <c r="AX5" s="482" t="s">
        <v>27</v>
      </c>
      <c r="AY5" s="480" t="s">
        <v>26</v>
      </c>
      <c r="AZ5" s="481" t="s">
        <v>2</v>
      </c>
      <c r="BA5" s="482" t="s">
        <v>27</v>
      </c>
      <c r="BB5" s="480" t="s">
        <v>26</v>
      </c>
      <c r="BC5" s="481" t="s">
        <v>2</v>
      </c>
      <c r="BD5" s="482" t="s">
        <v>27</v>
      </c>
      <c r="BE5" s="480" t="s">
        <v>26</v>
      </c>
      <c r="BF5" s="481" t="s">
        <v>2</v>
      </c>
      <c r="BG5" s="482" t="s">
        <v>27</v>
      </c>
      <c r="BH5" s="480" t="s">
        <v>26</v>
      </c>
      <c r="BI5" s="481" t="s">
        <v>2</v>
      </c>
      <c r="BJ5" s="482" t="s">
        <v>27</v>
      </c>
      <c r="BK5" s="480" t="s">
        <v>26</v>
      </c>
      <c r="BL5" s="481" t="s">
        <v>2</v>
      </c>
      <c r="BM5" s="482" t="s">
        <v>27</v>
      </c>
      <c r="BN5" s="480" t="s">
        <v>26</v>
      </c>
      <c r="BO5" s="481" t="s">
        <v>2</v>
      </c>
      <c r="BP5" s="482" t="s">
        <v>27</v>
      </c>
      <c r="BQ5" s="480" t="s">
        <v>26</v>
      </c>
      <c r="BR5" s="481" t="s">
        <v>2</v>
      </c>
      <c r="BS5" s="482" t="s">
        <v>27</v>
      </c>
      <c r="BT5" s="480" t="s">
        <v>26</v>
      </c>
      <c r="BU5" s="481" t="s">
        <v>2</v>
      </c>
      <c r="BV5" s="482" t="s">
        <v>27</v>
      </c>
      <c r="BW5" s="480" t="s">
        <v>26</v>
      </c>
      <c r="BX5" s="481" t="s">
        <v>2</v>
      </c>
      <c r="BY5" s="482" t="s">
        <v>27</v>
      </c>
      <c r="BZ5" s="480" t="s">
        <v>26</v>
      </c>
      <c r="CA5" s="481" t="s">
        <v>2</v>
      </c>
      <c r="CB5" s="482" t="s">
        <v>27</v>
      </c>
    </row>
    <row r="6" spans="1:80" ht="15.75">
      <c r="A6" s="470"/>
      <c r="B6" s="463" t="s">
        <v>4</v>
      </c>
      <c r="C6" s="483"/>
      <c r="D6" s="484" t="s">
        <v>7</v>
      </c>
      <c r="E6" s="485"/>
      <c r="F6" s="486"/>
      <c r="G6" s="487" t="s">
        <v>22</v>
      </c>
      <c r="H6" s="488">
        <v>2.8899999999999999E-2</v>
      </c>
      <c r="I6" s="366"/>
      <c r="J6" s="367"/>
      <c r="K6" s="364"/>
      <c r="L6" s="368"/>
      <c r="M6" s="367"/>
      <c r="N6" s="365"/>
      <c r="O6" s="366"/>
      <c r="P6" s="367"/>
      <c r="Q6" s="364"/>
      <c r="R6" s="366"/>
      <c r="S6" s="365"/>
      <c r="T6" s="364"/>
      <c r="U6" s="366"/>
      <c r="V6" s="367"/>
      <c r="W6" s="364"/>
      <c r="X6" s="368"/>
      <c r="Y6" s="367"/>
      <c r="Z6" s="365"/>
      <c r="AA6" s="366"/>
      <c r="AB6" s="367"/>
      <c r="AC6" s="364"/>
      <c r="AD6" s="366"/>
      <c r="AE6" s="365"/>
      <c r="AF6" s="364"/>
      <c r="AG6" s="366"/>
      <c r="AH6" s="367"/>
      <c r="AI6" s="364"/>
      <c r="AJ6" s="368"/>
      <c r="AK6" s="367"/>
      <c r="AL6" s="365"/>
      <c r="AM6" s="366"/>
      <c r="AN6" s="367"/>
      <c r="AO6" s="364"/>
      <c r="AP6" s="366"/>
      <c r="AQ6" s="365"/>
      <c r="AR6" s="364"/>
      <c r="AS6" s="366"/>
      <c r="AT6" s="367"/>
      <c r="AU6" s="364"/>
      <c r="AV6" s="368"/>
      <c r="AW6" s="367"/>
      <c r="AX6" s="365"/>
      <c r="AY6" s="366"/>
      <c r="AZ6" s="367"/>
      <c r="BA6" s="364"/>
      <c r="BB6" s="366"/>
      <c r="BC6" s="365"/>
      <c r="BD6" s="364"/>
      <c r="BE6" s="366"/>
      <c r="BF6" s="367"/>
      <c r="BG6" s="364"/>
      <c r="BH6" s="368"/>
      <c r="BI6" s="367"/>
      <c r="BJ6" s="365"/>
      <c r="BK6" s="366"/>
      <c r="BL6" s="367"/>
      <c r="BM6" s="364"/>
      <c r="BN6" s="366"/>
      <c r="BO6" s="365"/>
      <c r="BP6" s="364"/>
      <c r="BQ6" s="366"/>
      <c r="BR6" s="367"/>
      <c r="BS6" s="364"/>
      <c r="BT6" s="368"/>
      <c r="BU6" s="367"/>
      <c r="BV6" s="365"/>
      <c r="BW6" s="366"/>
      <c r="BX6" s="367"/>
      <c r="BY6" s="364"/>
      <c r="BZ6" s="366"/>
      <c r="CA6" s="365"/>
      <c r="CB6" s="364"/>
    </row>
    <row r="7" spans="1:80" ht="15" customHeight="1">
      <c r="A7" s="470"/>
      <c r="B7" s="470"/>
      <c r="C7" s="489" t="s">
        <v>33</v>
      </c>
      <c r="D7" s="490" t="s">
        <v>136</v>
      </c>
      <c r="E7" s="491" t="s">
        <v>137</v>
      </c>
      <c r="F7" s="492"/>
      <c r="G7" s="493" t="s">
        <v>23</v>
      </c>
      <c r="H7" s="494">
        <v>0.156</v>
      </c>
      <c r="I7" s="360"/>
      <c r="J7" s="373"/>
      <c r="K7" s="373"/>
      <c r="L7" s="360"/>
      <c r="M7" s="373"/>
      <c r="N7" s="373"/>
      <c r="O7" s="360"/>
      <c r="P7" s="373"/>
      <c r="Q7" s="373"/>
      <c r="R7" s="360"/>
      <c r="S7" s="373"/>
      <c r="T7" s="373"/>
      <c r="U7" s="360"/>
      <c r="V7" s="373"/>
      <c r="W7" s="373"/>
      <c r="X7" s="360"/>
      <c r="Y7" s="373"/>
      <c r="Z7" s="373"/>
      <c r="AA7" s="360"/>
      <c r="AB7" s="373"/>
      <c r="AC7" s="373"/>
      <c r="AD7" s="360"/>
      <c r="AE7" s="373"/>
      <c r="AF7" s="373"/>
      <c r="AG7" s="360"/>
      <c r="AH7" s="373"/>
      <c r="AI7" s="373"/>
      <c r="AJ7" s="360"/>
      <c r="AK7" s="373"/>
      <c r="AL7" s="373"/>
      <c r="AM7" s="360"/>
      <c r="AN7" s="373"/>
      <c r="AO7" s="373"/>
      <c r="AP7" s="360"/>
      <c r="AQ7" s="373"/>
      <c r="AR7" s="373"/>
      <c r="AS7" s="360"/>
      <c r="AT7" s="373"/>
      <c r="AU7" s="373"/>
      <c r="AV7" s="360"/>
      <c r="AW7" s="373"/>
      <c r="AX7" s="373"/>
      <c r="AY7" s="360"/>
      <c r="AZ7" s="373"/>
      <c r="BA7" s="373"/>
      <c r="BB7" s="360"/>
      <c r="BC7" s="373"/>
      <c r="BD7" s="373"/>
      <c r="BE7" s="360"/>
      <c r="BF7" s="373"/>
      <c r="BG7" s="373"/>
      <c r="BH7" s="360"/>
      <c r="BI7" s="373"/>
      <c r="BJ7" s="373"/>
      <c r="BK7" s="360"/>
      <c r="BL7" s="373"/>
      <c r="BM7" s="373"/>
      <c r="BN7" s="360"/>
      <c r="BO7" s="373"/>
      <c r="BP7" s="373"/>
      <c r="BQ7" s="360"/>
      <c r="BR7" s="373"/>
      <c r="BS7" s="373"/>
      <c r="BT7" s="360"/>
      <c r="BU7" s="373"/>
      <c r="BV7" s="373"/>
      <c r="BW7" s="360"/>
      <c r="BX7" s="373"/>
      <c r="BY7" s="373"/>
      <c r="BZ7" s="360"/>
      <c r="CA7" s="373"/>
      <c r="CB7" s="373"/>
    </row>
    <row r="8" spans="1:80" ht="15.75" customHeight="1" thickBot="1">
      <c r="A8" s="470"/>
      <c r="B8" s="470"/>
      <c r="C8" s="489">
        <v>20</v>
      </c>
      <c r="D8" s="495" t="s">
        <v>36</v>
      </c>
      <c r="E8" s="496"/>
      <c r="F8" s="497"/>
      <c r="G8" s="498"/>
      <c r="H8" s="499"/>
      <c r="I8" s="360">
        <v>210.30770217301372</v>
      </c>
      <c r="J8" s="373">
        <v>2.8079999999999998</v>
      </c>
      <c r="K8" s="373">
        <v>1.98</v>
      </c>
      <c r="L8" s="360">
        <v>181.65878449465018</v>
      </c>
      <c r="M8" s="372">
        <v>2.508</v>
      </c>
      <c r="N8" s="372">
        <v>1.944</v>
      </c>
      <c r="O8" s="360">
        <v>201.78452295265942</v>
      </c>
      <c r="P8" s="372">
        <v>2.7480000000000002</v>
      </c>
      <c r="Q8" s="372">
        <v>2.052</v>
      </c>
      <c r="R8" s="360">
        <v>184.11890405558816</v>
      </c>
      <c r="S8" s="372">
        <v>2.52</v>
      </c>
      <c r="T8" s="372">
        <v>1.9079999999999999</v>
      </c>
      <c r="U8" s="360">
        <v>174.97479385634875</v>
      </c>
      <c r="V8" s="372">
        <v>2.4239999999999999</v>
      </c>
      <c r="W8" s="372">
        <v>1.8959999999999999</v>
      </c>
      <c r="X8" s="360">
        <v>178.98207388411504</v>
      </c>
      <c r="Y8" s="372">
        <v>2.46</v>
      </c>
      <c r="Z8" s="372">
        <v>1.8839999999999999</v>
      </c>
      <c r="AA8" s="360">
        <v>155.7659416176825</v>
      </c>
      <c r="AB8" s="372">
        <v>2.1720000000000002</v>
      </c>
      <c r="AC8" s="372">
        <v>1.728</v>
      </c>
      <c r="AD8" s="360">
        <v>170.90972930226206</v>
      </c>
      <c r="AE8" s="372">
        <v>2.4</v>
      </c>
      <c r="AF8" s="372">
        <v>1.944</v>
      </c>
      <c r="AG8" s="360">
        <v>247.54177403061814</v>
      </c>
      <c r="AH8" s="372">
        <v>3.3</v>
      </c>
      <c r="AI8" s="372">
        <v>2.3159999999999998</v>
      </c>
      <c r="AJ8" s="360">
        <v>246.98402710368208</v>
      </c>
      <c r="AK8" s="372">
        <v>3.2519999999999998</v>
      </c>
      <c r="AL8" s="372">
        <v>2.1960000000000002</v>
      </c>
      <c r="AM8" s="360">
        <v>257.23814479452517</v>
      </c>
      <c r="AN8" s="372">
        <v>3.3</v>
      </c>
      <c r="AO8" s="372">
        <v>2.04</v>
      </c>
      <c r="AP8" s="360">
        <v>266.40891720962719</v>
      </c>
      <c r="AQ8" s="372">
        <v>3.468</v>
      </c>
      <c r="AR8" s="372">
        <v>2.2559999999999998</v>
      </c>
      <c r="AS8" s="360">
        <v>253.74149611058144</v>
      </c>
      <c r="AT8" s="372">
        <v>3.3239999999999998</v>
      </c>
      <c r="AU8" s="372">
        <v>2.2080000000000002</v>
      </c>
      <c r="AV8" s="360">
        <v>254.37359527093452</v>
      </c>
      <c r="AW8" s="372">
        <v>3.36</v>
      </c>
      <c r="AX8" s="372">
        <v>2.2919999999999998</v>
      </c>
      <c r="AY8" s="360">
        <v>241.35013624029216</v>
      </c>
      <c r="AZ8" s="372">
        <v>3.2040000000000002</v>
      </c>
      <c r="BA8" s="372">
        <v>2.2200000000000002</v>
      </c>
      <c r="BB8" s="360">
        <v>234.3120206272007</v>
      </c>
      <c r="BC8" s="372">
        <v>3.1080000000000001</v>
      </c>
      <c r="BD8" s="372">
        <v>2.1480000000000001</v>
      </c>
      <c r="BE8" s="360">
        <v>257.61268240263036</v>
      </c>
      <c r="BF8" s="372">
        <v>3.3839999999999999</v>
      </c>
      <c r="BG8" s="372">
        <v>2.2679999999999998</v>
      </c>
      <c r="BH8" s="360">
        <v>235.08599928475707</v>
      </c>
      <c r="BI8" s="372">
        <v>3.12</v>
      </c>
      <c r="BJ8" s="372">
        <v>2.16</v>
      </c>
      <c r="BK8" s="360">
        <v>215.66266437500445</v>
      </c>
      <c r="BL8" s="372">
        <v>2.8319999999999999</v>
      </c>
      <c r="BM8" s="372">
        <v>1.8959999999999999</v>
      </c>
      <c r="BN8" s="360">
        <v>244.37966050836965</v>
      </c>
      <c r="BO8" s="372">
        <v>3.1920000000000002</v>
      </c>
      <c r="BP8" s="372">
        <v>2.1</v>
      </c>
      <c r="BQ8" s="360">
        <v>264.50602058147035</v>
      </c>
      <c r="BR8" s="372">
        <v>3.4319999999999999</v>
      </c>
      <c r="BS8" s="372">
        <v>2.2080000000000002</v>
      </c>
      <c r="BT8" s="360">
        <v>284.03569279548117</v>
      </c>
      <c r="BU8" s="372">
        <v>3.6240000000000001</v>
      </c>
      <c r="BV8" s="372">
        <v>2.1960000000000002</v>
      </c>
      <c r="BW8" s="360">
        <v>283.36792369210173</v>
      </c>
      <c r="BX8" s="372">
        <v>3.5880000000000001</v>
      </c>
      <c r="BY8" s="372">
        <v>2.1120000000000001</v>
      </c>
      <c r="BZ8" s="360">
        <v>256.69129726250225</v>
      </c>
      <c r="CA8" s="372">
        <v>3.3239999999999998</v>
      </c>
      <c r="CB8" s="372">
        <v>2.1240000000000001</v>
      </c>
    </row>
    <row r="9" spans="1:80" ht="15.75" thickBot="1">
      <c r="A9" s="470"/>
      <c r="B9" s="470"/>
      <c r="C9" s="500" t="s">
        <v>25</v>
      </c>
      <c r="D9" s="501" t="s">
        <v>12</v>
      </c>
      <c r="E9" s="502"/>
      <c r="F9" s="503"/>
      <c r="G9" s="503"/>
      <c r="H9" s="504"/>
      <c r="I9" s="371"/>
      <c r="J9" s="370"/>
      <c r="K9" s="369"/>
      <c r="L9" s="371"/>
      <c r="M9" s="370"/>
      <c r="N9" s="369"/>
      <c r="O9" s="371"/>
      <c r="P9" s="370"/>
      <c r="Q9" s="369"/>
      <c r="R9" s="371"/>
      <c r="S9" s="370"/>
      <c r="T9" s="369"/>
      <c r="U9" s="371"/>
      <c r="V9" s="370"/>
      <c r="W9" s="369"/>
      <c r="X9" s="371"/>
      <c r="Y9" s="370"/>
      <c r="Z9" s="369"/>
      <c r="AA9" s="371"/>
      <c r="AB9" s="370"/>
      <c r="AC9" s="369"/>
      <c r="AD9" s="371"/>
      <c r="AE9" s="370"/>
      <c r="AF9" s="369"/>
      <c r="AG9" s="371"/>
      <c r="AH9" s="370"/>
      <c r="AI9" s="369"/>
      <c r="AJ9" s="371"/>
      <c r="AK9" s="370"/>
      <c r="AL9" s="369"/>
      <c r="AM9" s="371"/>
      <c r="AN9" s="370"/>
      <c r="AO9" s="369"/>
      <c r="AP9" s="371"/>
      <c r="AQ9" s="370"/>
      <c r="AR9" s="369"/>
      <c r="AS9" s="371"/>
      <c r="AT9" s="370"/>
      <c r="AU9" s="369"/>
      <c r="AV9" s="371"/>
      <c r="AW9" s="370"/>
      <c r="AX9" s="369"/>
      <c r="AY9" s="371"/>
      <c r="AZ9" s="370"/>
      <c r="BA9" s="369"/>
      <c r="BB9" s="371"/>
      <c r="BC9" s="370"/>
      <c r="BD9" s="369"/>
      <c r="BE9" s="371"/>
      <c r="BF9" s="370"/>
      <c r="BG9" s="369"/>
      <c r="BH9" s="371"/>
      <c r="BI9" s="370"/>
      <c r="BJ9" s="369"/>
      <c r="BK9" s="371"/>
      <c r="BL9" s="370"/>
      <c r="BM9" s="369"/>
      <c r="BN9" s="371"/>
      <c r="BO9" s="370"/>
      <c r="BP9" s="369"/>
      <c r="BQ9" s="371"/>
      <c r="BR9" s="370"/>
      <c r="BS9" s="369"/>
      <c r="BT9" s="371"/>
      <c r="BU9" s="370"/>
      <c r="BV9" s="369"/>
      <c r="BW9" s="371"/>
      <c r="BX9" s="370"/>
      <c r="BY9" s="369"/>
      <c r="BZ9" s="371"/>
      <c r="CA9" s="370"/>
      <c r="CB9" s="369"/>
    </row>
    <row r="10" spans="1:80" ht="15.75">
      <c r="A10" s="470"/>
      <c r="B10" s="470"/>
      <c r="C10" s="483"/>
      <c r="D10" s="484" t="s">
        <v>7</v>
      </c>
      <c r="E10" s="485"/>
      <c r="F10" s="486"/>
      <c r="G10" s="487" t="s">
        <v>22</v>
      </c>
      <c r="H10" s="505">
        <v>2.8500000000000001E-2</v>
      </c>
      <c r="I10" s="366"/>
      <c r="J10" s="367"/>
      <c r="K10" s="364"/>
      <c r="L10" s="368"/>
      <c r="M10" s="367"/>
      <c r="N10" s="365"/>
      <c r="O10" s="366"/>
      <c r="P10" s="367"/>
      <c r="Q10" s="364"/>
      <c r="R10" s="366"/>
      <c r="S10" s="365"/>
      <c r="T10" s="364"/>
      <c r="U10" s="366"/>
      <c r="V10" s="367"/>
      <c r="W10" s="364"/>
      <c r="X10" s="368"/>
      <c r="Y10" s="367"/>
      <c r="Z10" s="365"/>
      <c r="AA10" s="366"/>
      <c r="AB10" s="367"/>
      <c r="AC10" s="364"/>
      <c r="AD10" s="366"/>
      <c r="AE10" s="365"/>
      <c r="AF10" s="364"/>
      <c r="AG10" s="366"/>
      <c r="AH10" s="367"/>
      <c r="AI10" s="364"/>
      <c r="AJ10" s="368"/>
      <c r="AK10" s="367"/>
      <c r="AL10" s="365"/>
      <c r="AM10" s="366"/>
      <c r="AN10" s="367"/>
      <c r="AO10" s="364"/>
      <c r="AP10" s="366"/>
      <c r="AQ10" s="365"/>
      <c r="AR10" s="364"/>
      <c r="AS10" s="366"/>
      <c r="AT10" s="367"/>
      <c r="AU10" s="364"/>
      <c r="AV10" s="368"/>
      <c r="AW10" s="367"/>
      <c r="AX10" s="365"/>
      <c r="AY10" s="366"/>
      <c r="AZ10" s="367"/>
      <c r="BA10" s="364"/>
      <c r="BB10" s="366"/>
      <c r="BC10" s="365"/>
      <c r="BD10" s="364"/>
      <c r="BE10" s="366"/>
      <c r="BF10" s="367"/>
      <c r="BG10" s="364"/>
      <c r="BH10" s="368"/>
      <c r="BI10" s="367"/>
      <c r="BJ10" s="365"/>
      <c r="BK10" s="366"/>
      <c r="BL10" s="367"/>
      <c r="BM10" s="364"/>
      <c r="BN10" s="366"/>
      <c r="BO10" s="365"/>
      <c r="BP10" s="364"/>
      <c r="BQ10" s="366"/>
      <c r="BR10" s="367"/>
      <c r="BS10" s="364"/>
      <c r="BT10" s="368"/>
      <c r="BU10" s="367"/>
      <c r="BV10" s="365"/>
      <c r="BW10" s="366"/>
      <c r="BX10" s="367"/>
      <c r="BY10" s="364"/>
      <c r="BZ10" s="366"/>
      <c r="CA10" s="365"/>
      <c r="CB10" s="364"/>
    </row>
    <row r="11" spans="1:80" ht="15" customHeight="1">
      <c r="A11" s="470"/>
      <c r="B11" s="470"/>
      <c r="C11" s="489" t="s">
        <v>34</v>
      </c>
      <c r="D11" s="490"/>
      <c r="E11" s="491"/>
      <c r="F11" s="492"/>
      <c r="G11" s="493" t="s">
        <v>23</v>
      </c>
      <c r="H11" s="506">
        <v>0.17799999999999999</v>
      </c>
      <c r="I11" s="363"/>
      <c r="J11" s="362"/>
      <c r="K11" s="362"/>
      <c r="L11" s="363"/>
      <c r="M11" s="362"/>
      <c r="N11" s="362"/>
      <c r="O11" s="363"/>
      <c r="P11" s="362"/>
      <c r="Q11" s="362"/>
      <c r="R11" s="363"/>
      <c r="S11" s="362"/>
      <c r="T11" s="362"/>
      <c r="U11" s="363"/>
      <c r="V11" s="362"/>
      <c r="W11" s="362"/>
      <c r="X11" s="363"/>
      <c r="Y11" s="362"/>
      <c r="Z11" s="362"/>
      <c r="AA11" s="363"/>
      <c r="AB11" s="362"/>
      <c r="AC11" s="362"/>
      <c r="AD11" s="363"/>
      <c r="AE11" s="362"/>
      <c r="AF11" s="362"/>
      <c r="AG11" s="363"/>
      <c r="AH11" s="362"/>
      <c r="AI11" s="362"/>
      <c r="AJ11" s="363"/>
      <c r="AK11" s="362"/>
      <c r="AL11" s="362"/>
      <c r="AM11" s="363"/>
      <c r="AN11" s="362"/>
      <c r="AO11" s="362"/>
      <c r="AP11" s="363"/>
      <c r="AQ11" s="362"/>
      <c r="AR11" s="362"/>
      <c r="AS11" s="363"/>
      <c r="AT11" s="362"/>
      <c r="AU11" s="362"/>
      <c r="AV11" s="363"/>
      <c r="AW11" s="362"/>
      <c r="AX11" s="362"/>
      <c r="AY11" s="363"/>
      <c r="AZ11" s="362"/>
      <c r="BA11" s="362"/>
      <c r="BB11" s="363"/>
      <c r="BC11" s="362"/>
      <c r="BD11" s="362"/>
      <c r="BE11" s="363"/>
      <c r="BF11" s="362"/>
      <c r="BG11" s="362"/>
      <c r="BH11" s="363"/>
      <c r="BI11" s="362"/>
      <c r="BJ11" s="362"/>
      <c r="BK11" s="363"/>
      <c r="BL11" s="362"/>
      <c r="BM11" s="362"/>
      <c r="BN11" s="363"/>
      <c r="BO11" s="362"/>
      <c r="BP11" s="362"/>
      <c r="BQ11" s="363"/>
      <c r="BR11" s="362"/>
      <c r="BS11" s="362"/>
      <c r="BT11" s="363"/>
      <c r="BU11" s="362"/>
      <c r="BV11" s="362"/>
      <c r="BW11" s="363"/>
      <c r="BX11" s="362"/>
      <c r="BY11" s="362"/>
      <c r="BZ11" s="363"/>
      <c r="CA11" s="362"/>
      <c r="CB11" s="362"/>
    </row>
    <row r="12" spans="1:80" ht="15.75" customHeight="1" thickBot="1">
      <c r="A12" s="470"/>
      <c r="B12" s="470"/>
      <c r="C12" s="489">
        <v>20</v>
      </c>
      <c r="D12" s="495" t="s">
        <v>36</v>
      </c>
      <c r="E12" s="496"/>
      <c r="F12" s="497"/>
      <c r="G12" s="498"/>
      <c r="H12" s="498"/>
      <c r="I12" s="360">
        <v>203.89973440876449</v>
      </c>
      <c r="J12" s="359">
        <v>2.544</v>
      </c>
      <c r="K12" s="359">
        <v>1.5048000000000001</v>
      </c>
      <c r="L12" s="360">
        <v>180.40477628556548</v>
      </c>
      <c r="M12" s="361">
        <v>2.3183999999999996</v>
      </c>
      <c r="N12" s="361">
        <v>1.524</v>
      </c>
      <c r="O12" s="360">
        <v>173.20926620756006</v>
      </c>
      <c r="P12" s="359">
        <v>2.2511999999999999</v>
      </c>
      <c r="Q12" s="359">
        <v>1.5347999999999999</v>
      </c>
      <c r="R12" s="360">
        <v>149.58632966763034</v>
      </c>
      <c r="S12" s="359">
        <v>1.9872000000000001</v>
      </c>
      <c r="T12" s="359">
        <v>1.4472</v>
      </c>
      <c r="U12" s="360">
        <v>169.95340189534372</v>
      </c>
      <c r="V12" s="359">
        <v>2.2211999999999996</v>
      </c>
      <c r="W12" s="359">
        <v>1.5408000000000002</v>
      </c>
      <c r="X12" s="360">
        <v>182.67910556207116</v>
      </c>
      <c r="Y12" s="359">
        <v>2.3472</v>
      </c>
      <c r="Z12" s="359">
        <v>1.542</v>
      </c>
      <c r="AA12" s="360">
        <v>190.83696825070666</v>
      </c>
      <c r="AB12" s="359">
        <v>2.4083999999999999</v>
      </c>
      <c r="AC12" s="359">
        <v>1.4867999999999999</v>
      </c>
      <c r="AD12" s="360">
        <v>217.76615640068883</v>
      </c>
      <c r="AE12" s="359">
        <v>2.7048000000000001</v>
      </c>
      <c r="AF12" s="359">
        <v>1.5720000000000001</v>
      </c>
      <c r="AG12" s="360">
        <v>251.46766571839615</v>
      </c>
      <c r="AH12" s="359">
        <v>3.06</v>
      </c>
      <c r="AI12" s="359">
        <v>1.6308</v>
      </c>
      <c r="AJ12" s="360">
        <v>265.29846232897921</v>
      </c>
      <c r="AK12" s="359">
        <v>3.1968000000000001</v>
      </c>
      <c r="AL12" s="359">
        <v>1.6272</v>
      </c>
      <c r="AM12" s="360">
        <v>247.74703133755506</v>
      </c>
      <c r="AN12" s="359">
        <v>2.9628000000000001</v>
      </c>
      <c r="AO12" s="359">
        <v>1.452</v>
      </c>
      <c r="AP12" s="360">
        <v>274.02457535567777</v>
      </c>
      <c r="AQ12" s="359">
        <v>3.3275999999999999</v>
      </c>
      <c r="AR12" s="359">
        <v>1.7567999999999999</v>
      </c>
      <c r="AS12" s="360">
        <v>263.51409718224454</v>
      </c>
      <c r="AT12" s="359">
        <v>3.2183999999999999</v>
      </c>
      <c r="AU12" s="359">
        <v>1.7435999999999998</v>
      </c>
      <c r="AV12" s="360">
        <v>264.62828818687143</v>
      </c>
      <c r="AW12" s="359">
        <v>3.2736000000000001</v>
      </c>
      <c r="AX12" s="359">
        <v>1.8720000000000001</v>
      </c>
      <c r="AY12" s="360">
        <v>263.08327582617505</v>
      </c>
      <c r="AZ12" s="359">
        <v>3.2508000000000004</v>
      </c>
      <c r="BA12" s="359">
        <v>1.8504</v>
      </c>
      <c r="BB12" s="363">
        <v>0</v>
      </c>
      <c r="BC12" s="359">
        <v>3.0708000000000002</v>
      </c>
      <c r="BD12" s="359">
        <v>1.8540000000000001</v>
      </c>
      <c r="BE12" s="360">
        <v>234.11468044241869</v>
      </c>
      <c r="BF12" s="359">
        <v>2.9508000000000001</v>
      </c>
      <c r="BG12" s="359">
        <v>1.8132000000000001</v>
      </c>
      <c r="BH12" s="360">
        <v>235.85395873240839</v>
      </c>
      <c r="BI12" s="359">
        <v>2.9591999999999996</v>
      </c>
      <c r="BJ12" s="359">
        <v>1.788</v>
      </c>
      <c r="BK12" s="360">
        <v>232.62442233460902</v>
      </c>
      <c r="BL12" s="359">
        <v>2.8788</v>
      </c>
      <c r="BM12" s="359">
        <v>1.6488</v>
      </c>
      <c r="BN12" s="360">
        <v>235.34961340972208</v>
      </c>
      <c r="BO12" s="359">
        <v>2.8848000000000003</v>
      </c>
      <c r="BP12" s="359">
        <v>1.5875999999999999</v>
      </c>
      <c r="BQ12" s="360">
        <v>254.77965459846649</v>
      </c>
      <c r="BR12" s="359">
        <v>3.1031999999999997</v>
      </c>
      <c r="BS12" s="359">
        <v>1.6608000000000001</v>
      </c>
      <c r="BT12" s="360">
        <v>261.72884361326885</v>
      </c>
      <c r="BU12" s="359">
        <v>3.1668000000000003</v>
      </c>
      <c r="BV12" s="359">
        <v>1.6439999999999999</v>
      </c>
      <c r="BW12" s="360">
        <v>273.71176621854045</v>
      </c>
      <c r="BX12" s="359">
        <v>3.2555999999999998</v>
      </c>
      <c r="BY12" s="359">
        <v>1.5504</v>
      </c>
      <c r="BZ12" s="360">
        <v>251.77935627227745</v>
      </c>
      <c r="CA12" s="359">
        <v>3.0419999999999998</v>
      </c>
      <c r="CB12" s="359">
        <v>1.5684</v>
      </c>
    </row>
    <row r="13" spans="1:80" ht="15.75" thickBot="1">
      <c r="A13" s="470"/>
      <c r="B13" s="470"/>
      <c r="C13" s="500" t="s">
        <v>35</v>
      </c>
      <c r="D13" s="501" t="s">
        <v>12</v>
      </c>
      <c r="E13" s="502"/>
      <c r="F13" s="503"/>
      <c r="G13" s="503"/>
      <c r="H13" s="504"/>
      <c r="I13" s="507"/>
      <c r="J13" s="508"/>
      <c r="K13" s="509"/>
      <c r="L13" s="507"/>
      <c r="M13" s="508"/>
      <c r="N13" s="509"/>
      <c r="O13" s="507"/>
      <c r="P13" s="508"/>
      <c r="Q13" s="509"/>
      <c r="R13" s="507"/>
      <c r="S13" s="508"/>
      <c r="T13" s="509"/>
      <c r="U13" s="507"/>
      <c r="V13" s="508"/>
      <c r="W13" s="509"/>
      <c r="X13" s="507"/>
      <c r="Y13" s="508"/>
      <c r="Z13" s="509"/>
      <c r="AA13" s="507"/>
      <c r="AB13" s="508"/>
      <c r="AC13" s="509"/>
      <c r="AD13" s="507"/>
      <c r="AE13" s="508"/>
      <c r="AF13" s="509"/>
      <c r="AG13" s="507"/>
      <c r="AH13" s="508"/>
      <c r="AI13" s="509"/>
      <c r="AJ13" s="507"/>
      <c r="AK13" s="508"/>
      <c r="AL13" s="509"/>
      <c r="AM13" s="507"/>
      <c r="AN13" s="508"/>
      <c r="AO13" s="509"/>
      <c r="AP13" s="507"/>
      <c r="AQ13" s="508"/>
      <c r="AR13" s="509"/>
      <c r="AS13" s="507"/>
      <c r="AT13" s="508"/>
      <c r="AU13" s="509"/>
      <c r="AV13" s="507"/>
      <c r="AW13" s="508"/>
      <c r="AX13" s="509"/>
      <c r="AY13" s="507"/>
      <c r="AZ13" s="508"/>
      <c r="BA13" s="509"/>
      <c r="BB13" s="507"/>
      <c r="BC13" s="508"/>
      <c r="BD13" s="509"/>
      <c r="BE13" s="507"/>
      <c r="BF13" s="508"/>
      <c r="BG13" s="509"/>
      <c r="BH13" s="507"/>
      <c r="BI13" s="508"/>
      <c r="BJ13" s="509"/>
      <c r="BK13" s="507"/>
      <c r="BL13" s="508"/>
      <c r="BM13" s="509"/>
      <c r="BN13" s="507"/>
      <c r="BO13" s="508"/>
      <c r="BP13" s="509"/>
      <c r="BQ13" s="507"/>
      <c r="BR13" s="508"/>
      <c r="BS13" s="509"/>
      <c r="BT13" s="507"/>
      <c r="BU13" s="508"/>
      <c r="BV13" s="509"/>
      <c r="BW13" s="507"/>
      <c r="BX13" s="508"/>
      <c r="BY13" s="509"/>
      <c r="BZ13" s="507"/>
      <c r="CA13" s="508"/>
      <c r="CB13" s="509"/>
    </row>
    <row r="14" spans="1:80" ht="15.75">
      <c r="A14" s="470"/>
      <c r="B14" s="470"/>
      <c r="C14" s="483"/>
      <c r="D14" s="484"/>
      <c r="E14" s="485"/>
      <c r="F14" s="486"/>
      <c r="G14" s="487" t="s">
        <v>22</v>
      </c>
      <c r="H14" s="510"/>
      <c r="I14" s="366"/>
      <c r="J14" s="367"/>
      <c r="K14" s="364"/>
      <c r="L14" s="368"/>
      <c r="M14" s="367"/>
      <c r="N14" s="365"/>
      <c r="O14" s="366"/>
      <c r="P14" s="367"/>
      <c r="Q14" s="364"/>
      <c r="R14" s="366"/>
      <c r="S14" s="365"/>
      <c r="T14" s="364"/>
      <c r="U14" s="366"/>
      <c r="V14" s="367"/>
      <c r="W14" s="364"/>
      <c r="X14" s="368"/>
      <c r="Y14" s="367"/>
      <c r="Z14" s="365"/>
      <c r="AA14" s="366"/>
      <c r="AB14" s="367"/>
      <c r="AC14" s="364"/>
      <c r="AD14" s="366"/>
      <c r="AE14" s="365"/>
      <c r="AF14" s="364"/>
      <c r="AG14" s="366"/>
      <c r="AH14" s="367"/>
      <c r="AI14" s="364"/>
      <c r="AJ14" s="368"/>
      <c r="AK14" s="367"/>
      <c r="AL14" s="365"/>
      <c r="AM14" s="366"/>
      <c r="AN14" s="367"/>
      <c r="AO14" s="364"/>
      <c r="AP14" s="366"/>
      <c r="AQ14" s="365"/>
      <c r="AR14" s="364"/>
      <c r="AS14" s="366"/>
      <c r="AT14" s="367"/>
      <c r="AU14" s="364"/>
      <c r="AV14" s="368"/>
      <c r="AW14" s="367"/>
      <c r="AX14" s="365"/>
      <c r="AY14" s="366"/>
      <c r="AZ14" s="367"/>
      <c r="BA14" s="364"/>
      <c r="BB14" s="366"/>
      <c r="BC14" s="365"/>
      <c r="BD14" s="364"/>
      <c r="BE14" s="366"/>
      <c r="BF14" s="367"/>
      <c r="BG14" s="364"/>
      <c r="BH14" s="368"/>
      <c r="BI14" s="367"/>
      <c r="BJ14" s="365"/>
      <c r="BK14" s="366"/>
      <c r="BL14" s="367"/>
      <c r="BM14" s="364"/>
      <c r="BN14" s="366"/>
      <c r="BO14" s="365"/>
      <c r="BP14" s="364"/>
      <c r="BQ14" s="366"/>
      <c r="BR14" s="367"/>
      <c r="BS14" s="364"/>
      <c r="BT14" s="368"/>
      <c r="BU14" s="367"/>
      <c r="BV14" s="365"/>
      <c r="BW14" s="366"/>
      <c r="BX14" s="367"/>
      <c r="BY14" s="364"/>
      <c r="BZ14" s="366"/>
      <c r="CA14" s="365"/>
      <c r="CB14" s="364"/>
    </row>
    <row r="15" spans="1:80">
      <c r="A15" s="470"/>
      <c r="B15" s="470"/>
      <c r="C15" s="489" t="s">
        <v>5</v>
      </c>
      <c r="D15" s="490"/>
      <c r="E15" s="491"/>
      <c r="F15" s="492"/>
      <c r="G15" s="493" t="s">
        <v>23</v>
      </c>
      <c r="H15" s="511"/>
      <c r="I15" s="512"/>
      <c r="J15" s="513"/>
      <c r="K15" s="514"/>
      <c r="L15" s="515"/>
      <c r="M15" s="513"/>
      <c r="N15" s="516"/>
      <c r="O15" s="512"/>
      <c r="P15" s="513"/>
      <c r="Q15" s="514"/>
      <c r="R15" s="512"/>
      <c r="S15" s="516"/>
      <c r="T15" s="514"/>
      <c r="U15" s="512"/>
      <c r="V15" s="513"/>
      <c r="W15" s="514"/>
      <c r="X15" s="515"/>
      <c r="Y15" s="513"/>
      <c r="Z15" s="516"/>
      <c r="AA15" s="512"/>
      <c r="AB15" s="513"/>
      <c r="AC15" s="514"/>
      <c r="AD15" s="512"/>
      <c r="AE15" s="516"/>
      <c r="AF15" s="514"/>
      <c r="AG15" s="512"/>
      <c r="AH15" s="513"/>
      <c r="AI15" s="514"/>
      <c r="AJ15" s="515"/>
      <c r="AK15" s="513"/>
      <c r="AL15" s="516"/>
      <c r="AM15" s="512"/>
      <c r="AN15" s="513"/>
      <c r="AO15" s="514"/>
      <c r="AP15" s="512"/>
      <c r="AQ15" s="516"/>
      <c r="AR15" s="514"/>
      <c r="AS15" s="512"/>
      <c r="AT15" s="513"/>
      <c r="AU15" s="514"/>
      <c r="AV15" s="515"/>
      <c r="AW15" s="513"/>
      <c r="AX15" s="516"/>
      <c r="AY15" s="512"/>
      <c r="AZ15" s="513"/>
      <c r="BA15" s="514"/>
      <c r="BB15" s="512"/>
      <c r="BC15" s="516"/>
      <c r="BD15" s="514"/>
      <c r="BE15" s="512"/>
      <c r="BF15" s="513"/>
      <c r="BG15" s="514"/>
      <c r="BH15" s="515"/>
      <c r="BI15" s="513"/>
      <c r="BJ15" s="516"/>
      <c r="BK15" s="512"/>
      <c r="BL15" s="513"/>
      <c r="BM15" s="514"/>
      <c r="BN15" s="512"/>
      <c r="BO15" s="516"/>
      <c r="BP15" s="514"/>
      <c r="BQ15" s="512"/>
      <c r="BR15" s="513"/>
      <c r="BS15" s="514"/>
      <c r="BT15" s="515"/>
      <c r="BU15" s="513"/>
      <c r="BV15" s="516"/>
      <c r="BW15" s="512"/>
      <c r="BX15" s="513"/>
      <c r="BY15" s="514"/>
      <c r="BZ15" s="512"/>
      <c r="CA15" s="516"/>
      <c r="CB15" s="514"/>
    </row>
    <row r="16" spans="1:80" ht="15.75" thickBot="1">
      <c r="A16" s="470"/>
      <c r="B16" s="470"/>
      <c r="C16" s="517"/>
      <c r="D16" s="495"/>
      <c r="E16" s="496"/>
      <c r="F16" s="497"/>
      <c r="G16" s="498"/>
      <c r="H16" s="499"/>
      <c r="I16" s="518"/>
      <c r="J16" s="519"/>
      <c r="K16" s="520"/>
      <c r="L16" s="521"/>
      <c r="M16" s="519"/>
      <c r="N16" s="522"/>
      <c r="O16" s="518"/>
      <c r="P16" s="519"/>
      <c r="Q16" s="520"/>
      <c r="R16" s="518"/>
      <c r="S16" s="522"/>
      <c r="T16" s="520"/>
      <c r="U16" s="518"/>
      <c r="V16" s="519"/>
      <c r="W16" s="520"/>
      <c r="X16" s="521"/>
      <c r="Y16" s="519"/>
      <c r="Z16" s="522"/>
      <c r="AA16" s="518"/>
      <c r="AB16" s="519"/>
      <c r="AC16" s="520"/>
      <c r="AD16" s="518"/>
      <c r="AE16" s="522"/>
      <c r="AF16" s="520"/>
      <c r="AG16" s="518"/>
      <c r="AH16" s="519"/>
      <c r="AI16" s="520"/>
      <c r="AJ16" s="521"/>
      <c r="AK16" s="519"/>
      <c r="AL16" s="522"/>
      <c r="AM16" s="518"/>
      <c r="AN16" s="519"/>
      <c r="AO16" s="520"/>
      <c r="AP16" s="518"/>
      <c r="AQ16" s="522"/>
      <c r="AR16" s="520"/>
      <c r="AS16" s="518"/>
      <c r="AT16" s="519"/>
      <c r="AU16" s="520"/>
      <c r="AV16" s="521"/>
      <c r="AW16" s="519"/>
      <c r="AX16" s="522"/>
      <c r="AY16" s="518"/>
      <c r="AZ16" s="519"/>
      <c r="BA16" s="520"/>
      <c r="BB16" s="518"/>
      <c r="BC16" s="522"/>
      <c r="BD16" s="520"/>
      <c r="BE16" s="518"/>
      <c r="BF16" s="519"/>
      <c r="BG16" s="520"/>
      <c r="BH16" s="521"/>
      <c r="BI16" s="519"/>
      <c r="BJ16" s="522"/>
      <c r="BK16" s="518"/>
      <c r="BL16" s="519"/>
      <c r="BM16" s="520"/>
      <c r="BN16" s="518"/>
      <c r="BO16" s="522"/>
      <c r="BP16" s="520"/>
      <c r="BQ16" s="518"/>
      <c r="BR16" s="519"/>
      <c r="BS16" s="520"/>
      <c r="BT16" s="521"/>
      <c r="BU16" s="519"/>
      <c r="BV16" s="522"/>
      <c r="BW16" s="518"/>
      <c r="BX16" s="519"/>
      <c r="BY16" s="520"/>
      <c r="BZ16" s="518"/>
      <c r="CA16" s="522"/>
      <c r="CB16" s="520"/>
    </row>
    <row r="17" spans="1:80" ht="15.75" thickBot="1">
      <c r="A17" s="470"/>
      <c r="B17" s="470"/>
      <c r="C17" s="500" t="s">
        <v>25</v>
      </c>
      <c r="D17" s="501" t="s">
        <v>12</v>
      </c>
      <c r="E17" s="502"/>
      <c r="F17" s="503"/>
      <c r="G17" s="503"/>
      <c r="H17" s="504"/>
      <c r="I17" s="507"/>
      <c r="J17" s="508"/>
      <c r="K17" s="509"/>
      <c r="L17" s="507"/>
      <c r="M17" s="508"/>
      <c r="N17" s="509"/>
      <c r="O17" s="507"/>
      <c r="P17" s="508"/>
      <c r="Q17" s="509"/>
      <c r="R17" s="507"/>
      <c r="S17" s="508"/>
      <c r="T17" s="509"/>
      <c r="U17" s="507"/>
      <c r="V17" s="508"/>
      <c r="W17" s="509"/>
      <c r="X17" s="507"/>
      <c r="Y17" s="508"/>
      <c r="Z17" s="509"/>
      <c r="AA17" s="507"/>
      <c r="AB17" s="508"/>
      <c r="AC17" s="509"/>
      <c r="AD17" s="507"/>
      <c r="AE17" s="508"/>
      <c r="AF17" s="509"/>
      <c r="AG17" s="507"/>
      <c r="AH17" s="508"/>
      <c r="AI17" s="509"/>
      <c r="AJ17" s="507"/>
      <c r="AK17" s="508"/>
      <c r="AL17" s="509"/>
      <c r="AM17" s="507"/>
      <c r="AN17" s="508"/>
      <c r="AO17" s="509"/>
      <c r="AP17" s="507"/>
      <c r="AQ17" s="508"/>
      <c r="AR17" s="509"/>
      <c r="AS17" s="507"/>
      <c r="AT17" s="508"/>
      <c r="AU17" s="509"/>
      <c r="AV17" s="507"/>
      <c r="AW17" s="508"/>
      <c r="AX17" s="509"/>
      <c r="AY17" s="507"/>
      <c r="AZ17" s="508"/>
      <c r="BA17" s="509"/>
      <c r="BB17" s="507"/>
      <c r="BC17" s="508"/>
      <c r="BD17" s="509"/>
      <c r="BE17" s="507"/>
      <c r="BF17" s="508"/>
      <c r="BG17" s="509"/>
      <c r="BH17" s="507"/>
      <c r="BI17" s="508"/>
      <c r="BJ17" s="509"/>
      <c r="BK17" s="507"/>
      <c r="BL17" s="508"/>
      <c r="BM17" s="509"/>
      <c r="BN17" s="507"/>
      <c r="BO17" s="508"/>
      <c r="BP17" s="509"/>
      <c r="BQ17" s="507"/>
      <c r="BR17" s="508"/>
      <c r="BS17" s="509"/>
      <c r="BT17" s="507"/>
      <c r="BU17" s="508"/>
      <c r="BV17" s="509"/>
      <c r="BW17" s="507"/>
      <c r="BX17" s="508"/>
      <c r="BY17" s="509"/>
      <c r="BZ17" s="507"/>
      <c r="CA17" s="508"/>
      <c r="CB17" s="509"/>
    </row>
    <row r="18" spans="1:80">
      <c r="A18" s="470"/>
      <c r="B18" s="470"/>
      <c r="C18" s="523" t="s">
        <v>6</v>
      </c>
      <c r="D18" s="484" t="s">
        <v>7</v>
      </c>
      <c r="E18" s="524"/>
      <c r="F18" s="510"/>
      <c r="G18" s="525"/>
      <c r="H18" s="510"/>
      <c r="I18" s="366"/>
      <c r="J18" s="526"/>
      <c r="K18" s="527"/>
      <c r="L18" s="368"/>
      <c r="M18" s="526"/>
      <c r="N18" s="527"/>
      <c r="O18" s="366"/>
      <c r="P18" s="526"/>
      <c r="Q18" s="527"/>
      <c r="R18" s="366"/>
      <c r="S18" s="526"/>
      <c r="T18" s="527"/>
      <c r="U18" s="366"/>
      <c r="V18" s="526"/>
      <c r="W18" s="527"/>
      <c r="X18" s="368"/>
      <c r="Y18" s="526"/>
      <c r="Z18" s="527"/>
      <c r="AA18" s="366"/>
      <c r="AB18" s="526"/>
      <c r="AC18" s="527"/>
      <c r="AD18" s="366"/>
      <c r="AE18" s="526"/>
      <c r="AF18" s="527"/>
      <c r="AG18" s="366"/>
      <c r="AH18" s="526"/>
      <c r="AI18" s="527"/>
      <c r="AJ18" s="368"/>
      <c r="AK18" s="526"/>
      <c r="AL18" s="527"/>
      <c r="AM18" s="366"/>
      <c r="AN18" s="526"/>
      <c r="AO18" s="527"/>
      <c r="AP18" s="366"/>
      <c r="AQ18" s="526"/>
      <c r="AR18" s="527"/>
      <c r="AS18" s="366"/>
      <c r="AT18" s="526"/>
      <c r="AU18" s="527"/>
      <c r="AV18" s="368"/>
      <c r="AW18" s="526"/>
      <c r="AX18" s="527"/>
      <c r="AY18" s="366"/>
      <c r="AZ18" s="526"/>
      <c r="BA18" s="527"/>
      <c r="BB18" s="366"/>
      <c r="BC18" s="526"/>
      <c r="BD18" s="527"/>
      <c r="BE18" s="366"/>
      <c r="BF18" s="526"/>
      <c r="BG18" s="527"/>
      <c r="BH18" s="368"/>
      <c r="BI18" s="526"/>
      <c r="BJ18" s="527"/>
      <c r="BK18" s="366"/>
      <c r="BL18" s="526"/>
      <c r="BM18" s="527"/>
      <c r="BN18" s="366"/>
      <c r="BO18" s="526"/>
      <c r="BP18" s="527"/>
      <c r="BQ18" s="366"/>
      <c r="BR18" s="526"/>
      <c r="BS18" s="527"/>
      <c r="BT18" s="368"/>
      <c r="BU18" s="526"/>
      <c r="BV18" s="527"/>
      <c r="BW18" s="366"/>
      <c r="BX18" s="526"/>
      <c r="BY18" s="527"/>
      <c r="BZ18" s="366"/>
      <c r="CA18" s="526"/>
      <c r="CB18" s="527"/>
    </row>
    <row r="19" spans="1:80">
      <c r="A19" s="470"/>
      <c r="B19" s="470"/>
      <c r="C19" s="528"/>
      <c r="D19" s="490" t="s">
        <v>136</v>
      </c>
      <c r="E19" s="529"/>
      <c r="F19" s="511"/>
      <c r="G19" s="530"/>
      <c r="H19" s="511"/>
      <c r="I19" s="531"/>
      <c r="J19" s="532"/>
      <c r="K19" s="533"/>
      <c r="L19" s="531"/>
      <c r="M19" s="532"/>
      <c r="N19" s="533"/>
      <c r="O19" s="531"/>
      <c r="P19" s="532"/>
      <c r="Q19" s="533"/>
      <c r="R19" s="531"/>
      <c r="S19" s="532"/>
      <c r="T19" s="533"/>
      <c r="U19" s="531"/>
      <c r="V19" s="532"/>
      <c r="W19" s="533"/>
      <c r="X19" s="531"/>
      <c r="Y19" s="532"/>
      <c r="Z19" s="533"/>
      <c r="AA19" s="531"/>
      <c r="AB19" s="532"/>
      <c r="AC19" s="533"/>
      <c r="AD19" s="531"/>
      <c r="AE19" s="532"/>
      <c r="AF19" s="533"/>
      <c r="AG19" s="531"/>
      <c r="AH19" s="532"/>
      <c r="AI19" s="533"/>
      <c r="AJ19" s="531"/>
      <c r="AK19" s="532"/>
      <c r="AL19" s="533"/>
      <c r="AM19" s="531"/>
      <c r="AN19" s="532"/>
      <c r="AO19" s="533"/>
      <c r="AP19" s="531"/>
      <c r="AQ19" s="532"/>
      <c r="AR19" s="533"/>
      <c r="AS19" s="531"/>
      <c r="AT19" s="532"/>
      <c r="AU19" s="533"/>
      <c r="AV19" s="531"/>
      <c r="AW19" s="532"/>
      <c r="AX19" s="533"/>
      <c r="AY19" s="531"/>
      <c r="AZ19" s="532"/>
      <c r="BA19" s="533"/>
      <c r="BB19" s="531"/>
      <c r="BC19" s="532"/>
      <c r="BD19" s="533"/>
      <c r="BE19" s="531"/>
      <c r="BF19" s="532"/>
      <c r="BG19" s="533"/>
      <c r="BH19" s="531"/>
      <c r="BI19" s="532"/>
      <c r="BJ19" s="533"/>
      <c r="BK19" s="531"/>
      <c r="BL19" s="532"/>
      <c r="BM19" s="533"/>
      <c r="BN19" s="531"/>
      <c r="BO19" s="532"/>
      <c r="BP19" s="533"/>
      <c r="BQ19" s="531"/>
      <c r="BR19" s="532"/>
      <c r="BS19" s="533"/>
      <c r="BT19" s="531"/>
      <c r="BU19" s="532"/>
      <c r="BV19" s="533"/>
      <c r="BW19" s="531"/>
      <c r="BX19" s="532"/>
      <c r="BY19" s="533"/>
      <c r="BZ19" s="531"/>
      <c r="CA19" s="532"/>
      <c r="CB19" s="533"/>
    </row>
    <row r="20" spans="1:80" ht="15.75" thickBot="1">
      <c r="A20" s="470"/>
      <c r="B20" s="534"/>
      <c r="C20" s="535"/>
      <c r="D20" s="495" t="s">
        <v>36</v>
      </c>
      <c r="E20" s="536"/>
      <c r="F20" s="499"/>
      <c r="G20" s="498"/>
      <c r="H20" s="499"/>
      <c r="I20" s="531">
        <f t="shared" ref="I20:BT20" si="0">I$8+I$12</f>
        <v>414.20743658177821</v>
      </c>
      <c r="J20" s="537">
        <f>J$8+J$12</f>
        <v>5.3520000000000003</v>
      </c>
      <c r="K20" s="538">
        <f t="shared" si="0"/>
        <v>3.4847999999999999</v>
      </c>
      <c r="L20" s="531">
        <f t="shared" si="0"/>
        <v>362.06356078021565</v>
      </c>
      <c r="M20" s="537">
        <f t="shared" si="0"/>
        <v>4.8263999999999996</v>
      </c>
      <c r="N20" s="538">
        <f t="shared" si="0"/>
        <v>3.468</v>
      </c>
      <c r="O20" s="531">
        <f t="shared" si="0"/>
        <v>374.99378916021948</v>
      </c>
      <c r="P20" s="537">
        <f t="shared" si="0"/>
        <v>4.9992000000000001</v>
      </c>
      <c r="Q20" s="538">
        <f t="shared" si="0"/>
        <v>3.5868000000000002</v>
      </c>
      <c r="R20" s="531">
        <f t="shared" si="0"/>
        <v>333.7052337232185</v>
      </c>
      <c r="S20" s="537">
        <f t="shared" si="0"/>
        <v>4.5072000000000001</v>
      </c>
      <c r="T20" s="538">
        <f t="shared" si="0"/>
        <v>3.3552</v>
      </c>
      <c r="U20" s="531">
        <f t="shared" si="0"/>
        <v>344.92819575169244</v>
      </c>
      <c r="V20" s="537">
        <f t="shared" si="0"/>
        <v>4.6451999999999991</v>
      </c>
      <c r="W20" s="538">
        <f t="shared" si="0"/>
        <v>3.4367999999999999</v>
      </c>
      <c r="X20" s="531">
        <f t="shared" si="0"/>
        <v>361.66117944618622</v>
      </c>
      <c r="Y20" s="537">
        <f t="shared" si="0"/>
        <v>4.8071999999999999</v>
      </c>
      <c r="Z20" s="538">
        <f t="shared" si="0"/>
        <v>3.4260000000000002</v>
      </c>
      <c r="AA20" s="531">
        <f t="shared" si="0"/>
        <v>346.60290986838913</v>
      </c>
      <c r="AB20" s="537">
        <f t="shared" si="0"/>
        <v>4.5804</v>
      </c>
      <c r="AC20" s="538">
        <f t="shared" si="0"/>
        <v>3.2147999999999999</v>
      </c>
      <c r="AD20" s="531">
        <f t="shared" si="0"/>
        <v>388.67588570295089</v>
      </c>
      <c r="AE20" s="537">
        <f t="shared" si="0"/>
        <v>5.1048</v>
      </c>
      <c r="AF20" s="538">
        <f t="shared" si="0"/>
        <v>3.516</v>
      </c>
      <c r="AG20" s="531">
        <f t="shared" si="0"/>
        <v>499.00943974901429</v>
      </c>
      <c r="AH20" s="537">
        <f t="shared" si="0"/>
        <v>6.3599999999999994</v>
      </c>
      <c r="AI20" s="538">
        <f t="shared" si="0"/>
        <v>3.9467999999999996</v>
      </c>
      <c r="AJ20" s="531">
        <f t="shared" si="0"/>
        <v>512.28248943266135</v>
      </c>
      <c r="AK20" s="537">
        <f t="shared" si="0"/>
        <v>6.4488000000000003</v>
      </c>
      <c r="AL20" s="538">
        <f t="shared" si="0"/>
        <v>3.8231999999999999</v>
      </c>
      <c r="AM20" s="531">
        <f t="shared" si="0"/>
        <v>504.98517613208026</v>
      </c>
      <c r="AN20" s="537">
        <f t="shared" si="0"/>
        <v>6.2628000000000004</v>
      </c>
      <c r="AO20" s="538">
        <f t="shared" si="0"/>
        <v>3.492</v>
      </c>
      <c r="AP20" s="531">
        <f t="shared" si="0"/>
        <v>540.43349256530496</v>
      </c>
      <c r="AQ20" s="537">
        <f t="shared" si="0"/>
        <v>6.7956000000000003</v>
      </c>
      <c r="AR20" s="538">
        <f t="shared" si="0"/>
        <v>4.0127999999999995</v>
      </c>
      <c r="AS20" s="531">
        <f t="shared" si="0"/>
        <v>517.25559329282601</v>
      </c>
      <c r="AT20" s="537">
        <f t="shared" si="0"/>
        <v>6.5423999999999998</v>
      </c>
      <c r="AU20" s="538">
        <f t="shared" si="0"/>
        <v>3.9516</v>
      </c>
      <c r="AV20" s="531">
        <f t="shared" si="0"/>
        <v>519.00188345780589</v>
      </c>
      <c r="AW20" s="537">
        <f t="shared" si="0"/>
        <v>6.6335999999999995</v>
      </c>
      <c r="AX20" s="538">
        <f t="shared" si="0"/>
        <v>4.1639999999999997</v>
      </c>
      <c r="AY20" s="531">
        <f t="shared" si="0"/>
        <v>504.43341206646721</v>
      </c>
      <c r="AZ20" s="537">
        <f t="shared" si="0"/>
        <v>6.4548000000000005</v>
      </c>
      <c r="BA20" s="538">
        <f t="shared" si="0"/>
        <v>4.0704000000000002</v>
      </c>
      <c r="BB20" s="531">
        <f t="shared" si="0"/>
        <v>234.3120206272007</v>
      </c>
      <c r="BC20" s="537">
        <f t="shared" si="0"/>
        <v>6.1788000000000007</v>
      </c>
      <c r="BD20" s="538">
        <f t="shared" si="0"/>
        <v>4.0020000000000007</v>
      </c>
      <c r="BE20" s="531">
        <f t="shared" si="0"/>
        <v>491.72736284504902</v>
      </c>
      <c r="BF20" s="537">
        <f t="shared" si="0"/>
        <v>6.3347999999999995</v>
      </c>
      <c r="BG20" s="538">
        <f t="shared" si="0"/>
        <v>4.0811999999999999</v>
      </c>
      <c r="BH20" s="531">
        <f t="shared" si="0"/>
        <v>470.93995801716545</v>
      </c>
      <c r="BI20" s="537">
        <f t="shared" si="0"/>
        <v>6.0792000000000002</v>
      </c>
      <c r="BJ20" s="538">
        <f t="shared" si="0"/>
        <v>3.9480000000000004</v>
      </c>
      <c r="BK20" s="531">
        <f t="shared" si="0"/>
        <v>448.2870867096135</v>
      </c>
      <c r="BL20" s="537">
        <f t="shared" si="0"/>
        <v>5.7107999999999999</v>
      </c>
      <c r="BM20" s="538">
        <f t="shared" si="0"/>
        <v>3.5448</v>
      </c>
      <c r="BN20" s="531">
        <f t="shared" si="0"/>
        <v>479.72927391809174</v>
      </c>
      <c r="BO20" s="537">
        <f t="shared" si="0"/>
        <v>6.0768000000000004</v>
      </c>
      <c r="BP20" s="538">
        <f t="shared" si="0"/>
        <v>3.6875999999999998</v>
      </c>
      <c r="BQ20" s="531">
        <f t="shared" si="0"/>
        <v>519.28567517993679</v>
      </c>
      <c r="BR20" s="537">
        <f t="shared" si="0"/>
        <v>6.5351999999999997</v>
      </c>
      <c r="BS20" s="538">
        <f t="shared" si="0"/>
        <v>3.8688000000000002</v>
      </c>
      <c r="BT20" s="531">
        <f t="shared" si="0"/>
        <v>545.76453640875002</v>
      </c>
      <c r="BU20" s="537">
        <f t="shared" ref="BU20:CB20" si="1">BU$8+BU$12</f>
        <v>6.7908000000000008</v>
      </c>
      <c r="BV20" s="538">
        <f t="shared" si="1"/>
        <v>3.84</v>
      </c>
      <c r="BW20" s="531">
        <f t="shared" si="1"/>
        <v>557.07968991064217</v>
      </c>
      <c r="BX20" s="537">
        <f t="shared" si="1"/>
        <v>6.8436000000000003</v>
      </c>
      <c r="BY20" s="538">
        <f t="shared" si="1"/>
        <v>3.6623999999999999</v>
      </c>
      <c r="BZ20" s="531">
        <f t="shared" si="1"/>
        <v>508.47065353477967</v>
      </c>
      <c r="CA20" s="537">
        <f t="shared" si="1"/>
        <v>6.3659999999999997</v>
      </c>
      <c r="CB20" s="538">
        <f t="shared" si="1"/>
        <v>3.6924000000000001</v>
      </c>
    </row>
    <row r="21" spans="1:80" ht="25.5" customHeight="1">
      <c r="A21" s="470"/>
      <c r="B21" s="463" t="s">
        <v>11</v>
      </c>
      <c r="C21" s="539" t="s">
        <v>28</v>
      </c>
      <c r="D21" s="540"/>
      <c r="E21" s="541"/>
      <c r="F21" s="542"/>
      <c r="G21" s="543"/>
      <c r="H21" s="544"/>
      <c r="I21" s="474" t="s">
        <v>1</v>
      </c>
      <c r="J21" s="475" t="s">
        <v>29</v>
      </c>
      <c r="K21" s="476" t="s">
        <v>3</v>
      </c>
      <c r="L21" s="474" t="s">
        <v>1</v>
      </c>
      <c r="M21" s="475" t="s">
        <v>29</v>
      </c>
      <c r="N21" s="476" t="s">
        <v>3</v>
      </c>
      <c r="O21" s="474" t="s">
        <v>1</v>
      </c>
      <c r="P21" s="475" t="s">
        <v>29</v>
      </c>
      <c r="Q21" s="476" t="s">
        <v>3</v>
      </c>
      <c r="R21" s="474" t="s">
        <v>1</v>
      </c>
      <c r="S21" s="475" t="s">
        <v>29</v>
      </c>
      <c r="T21" s="476" t="s">
        <v>3</v>
      </c>
      <c r="U21" s="474" t="s">
        <v>1</v>
      </c>
      <c r="V21" s="475" t="s">
        <v>29</v>
      </c>
      <c r="W21" s="476" t="s">
        <v>3</v>
      </c>
      <c r="X21" s="474" t="s">
        <v>1</v>
      </c>
      <c r="Y21" s="475" t="s">
        <v>29</v>
      </c>
      <c r="Z21" s="476" t="s">
        <v>3</v>
      </c>
      <c r="AA21" s="474" t="s">
        <v>1</v>
      </c>
      <c r="AB21" s="475" t="s">
        <v>29</v>
      </c>
      <c r="AC21" s="476" t="s">
        <v>3</v>
      </c>
      <c r="AD21" s="474" t="s">
        <v>1</v>
      </c>
      <c r="AE21" s="475" t="s">
        <v>29</v>
      </c>
      <c r="AF21" s="476" t="s">
        <v>3</v>
      </c>
      <c r="AG21" s="474" t="s">
        <v>1</v>
      </c>
      <c r="AH21" s="475" t="s">
        <v>29</v>
      </c>
      <c r="AI21" s="476" t="s">
        <v>3</v>
      </c>
      <c r="AJ21" s="474" t="s">
        <v>1</v>
      </c>
      <c r="AK21" s="475" t="s">
        <v>29</v>
      </c>
      <c r="AL21" s="476" t="s">
        <v>3</v>
      </c>
      <c r="AM21" s="474" t="s">
        <v>1</v>
      </c>
      <c r="AN21" s="475" t="s">
        <v>29</v>
      </c>
      <c r="AO21" s="476" t="s">
        <v>3</v>
      </c>
      <c r="AP21" s="474" t="s">
        <v>1</v>
      </c>
      <c r="AQ21" s="475" t="s">
        <v>29</v>
      </c>
      <c r="AR21" s="476" t="s">
        <v>3</v>
      </c>
      <c r="AS21" s="474" t="s">
        <v>1</v>
      </c>
      <c r="AT21" s="475" t="s">
        <v>29</v>
      </c>
      <c r="AU21" s="476" t="s">
        <v>3</v>
      </c>
      <c r="AV21" s="474" t="s">
        <v>1</v>
      </c>
      <c r="AW21" s="475" t="s">
        <v>29</v>
      </c>
      <c r="AX21" s="476" t="s">
        <v>3</v>
      </c>
      <c r="AY21" s="474" t="s">
        <v>1</v>
      </c>
      <c r="AZ21" s="475" t="s">
        <v>29</v>
      </c>
      <c r="BA21" s="476" t="s">
        <v>3</v>
      </c>
      <c r="BB21" s="474" t="s">
        <v>1</v>
      </c>
      <c r="BC21" s="475" t="s">
        <v>29</v>
      </c>
      <c r="BD21" s="476" t="s">
        <v>3</v>
      </c>
      <c r="BE21" s="474" t="s">
        <v>1</v>
      </c>
      <c r="BF21" s="475" t="s">
        <v>29</v>
      </c>
      <c r="BG21" s="476" t="s">
        <v>3</v>
      </c>
      <c r="BH21" s="474" t="s">
        <v>1</v>
      </c>
      <c r="BI21" s="475" t="s">
        <v>29</v>
      </c>
      <c r="BJ21" s="476" t="s">
        <v>3</v>
      </c>
      <c r="BK21" s="474" t="s">
        <v>1</v>
      </c>
      <c r="BL21" s="475" t="s">
        <v>29</v>
      </c>
      <c r="BM21" s="476" t="s">
        <v>3</v>
      </c>
      <c r="BN21" s="474" t="s">
        <v>1</v>
      </c>
      <c r="BO21" s="475" t="s">
        <v>29</v>
      </c>
      <c r="BP21" s="476" t="s">
        <v>3</v>
      </c>
      <c r="BQ21" s="474" t="s">
        <v>1</v>
      </c>
      <c r="BR21" s="475" t="s">
        <v>29</v>
      </c>
      <c r="BS21" s="476" t="s">
        <v>3</v>
      </c>
      <c r="BT21" s="474" t="s">
        <v>1</v>
      </c>
      <c r="BU21" s="475" t="s">
        <v>29</v>
      </c>
      <c r="BV21" s="476" t="s">
        <v>3</v>
      </c>
      <c r="BW21" s="474" t="s">
        <v>1</v>
      </c>
      <c r="BX21" s="475" t="s">
        <v>29</v>
      </c>
      <c r="BY21" s="476" t="s">
        <v>3</v>
      </c>
      <c r="BZ21" s="474" t="s">
        <v>1</v>
      </c>
      <c r="CA21" s="475" t="s">
        <v>29</v>
      </c>
      <c r="CB21" s="476" t="s">
        <v>3</v>
      </c>
    </row>
    <row r="22" spans="1:80" ht="26.25" thickBot="1">
      <c r="A22" s="470"/>
      <c r="B22" s="470"/>
      <c r="C22" s="545"/>
      <c r="D22" s="546"/>
      <c r="E22" s="547"/>
      <c r="F22" s="548"/>
      <c r="G22" s="548"/>
      <c r="H22" s="549"/>
      <c r="I22" s="550" t="s">
        <v>26</v>
      </c>
      <c r="J22" s="551" t="s">
        <v>2</v>
      </c>
      <c r="K22" s="552" t="s">
        <v>27</v>
      </c>
      <c r="L22" s="550" t="s">
        <v>26</v>
      </c>
      <c r="M22" s="551" t="s">
        <v>2</v>
      </c>
      <c r="N22" s="552" t="s">
        <v>27</v>
      </c>
      <c r="O22" s="550" t="s">
        <v>26</v>
      </c>
      <c r="P22" s="551" t="s">
        <v>2</v>
      </c>
      <c r="Q22" s="552" t="s">
        <v>27</v>
      </c>
      <c r="R22" s="550" t="s">
        <v>26</v>
      </c>
      <c r="S22" s="551" t="s">
        <v>2</v>
      </c>
      <c r="T22" s="552" t="s">
        <v>27</v>
      </c>
      <c r="U22" s="550" t="s">
        <v>26</v>
      </c>
      <c r="V22" s="551" t="s">
        <v>2</v>
      </c>
      <c r="W22" s="552" t="s">
        <v>27</v>
      </c>
      <c r="X22" s="550" t="s">
        <v>26</v>
      </c>
      <c r="Y22" s="551" t="s">
        <v>2</v>
      </c>
      <c r="Z22" s="552" t="s">
        <v>27</v>
      </c>
      <c r="AA22" s="550" t="s">
        <v>26</v>
      </c>
      <c r="AB22" s="551" t="s">
        <v>2</v>
      </c>
      <c r="AC22" s="552" t="s">
        <v>27</v>
      </c>
      <c r="AD22" s="550" t="s">
        <v>26</v>
      </c>
      <c r="AE22" s="551" t="s">
        <v>2</v>
      </c>
      <c r="AF22" s="552" t="s">
        <v>27</v>
      </c>
      <c r="AG22" s="550" t="s">
        <v>26</v>
      </c>
      <c r="AH22" s="551" t="s">
        <v>2</v>
      </c>
      <c r="AI22" s="552" t="s">
        <v>27</v>
      </c>
      <c r="AJ22" s="550" t="s">
        <v>26</v>
      </c>
      <c r="AK22" s="551" t="s">
        <v>2</v>
      </c>
      <c r="AL22" s="552" t="s">
        <v>27</v>
      </c>
      <c r="AM22" s="550" t="s">
        <v>26</v>
      </c>
      <c r="AN22" s="551" t="s">
        <v>2</v>
      </c>
      <c r="AO22" s="552" t="s">
        <v>27</v>
      </c>
      <c r="AP22" s="550" t="s">
        <v>26</v>
      </c>
      <c r="AQ22" s="551" t="s">
        <v>2</v>
      </c>
      <c r="AR22" s="552" t="s">
        <v>27</v>
      </c>
      <c r="AS22" s="550" t="s">
        <v>26</v>
      </c>
      <c r="AT22" s="551" t="s">
        <v>2</v>
      </c>
      <c r="AU22" s="552" t="s">
        <v>27</v>
      </c>
      <c r="AV22" s="550" t="s">
        <v>26</v>
      </c>
      <c r="AW22" s="551" t="s">
        <v>2</v>
      </c>
      <c r="AX22" s="552" t="s">
        <v>27</v>
      </c>
      <c r="AY22" s="550" t="s">
        <v>26</v>
      </c>
      <c r="AZ22" s="551" t="s">
        <v>2</v>
      </c>
      <c r="BA22" s="552" t="s">
        <v>27</v>
      </c>
      <c r="BB22" s="550" t="s">
        <v>26</v>
      </c>
      <c r="BC22" s="551" t="s">
        <v>2</v>
      </c>
      <c r="BD22" s="552" t="s">
        <v>27</v>
      </c>
      <c r="BE22" s="550" t="s">
        <v>26</v>
      </c>
      <c r="BF22" s="551" t="s">
        <v>2</v>
      </c>
      <c r="BG22" s="552" t="s">
        <v>27</v>
      </c>
      <c r="BH22" s="550" t="s">
        <v>26</v>
      </c>
      <c r="BI22" s="551" t="s">
        <v>2</v>
      </c>
      <c r="BJ22" s="552" t="s">
        <v>27</v>
      </c>
      <c r="BK22" s="550" t="s">
        <v>26</v>
      </c>
      <c r="BL22" s="551" t="s">
        <v>2</v>
      </c>
      <c r="BM22" s="552" t="s">
        <v>27</v>
      </c>
      <c r="BN22" s="550" t="s">
        <v>26</v>
      </c>
      <c r="BO22" s="551" t="s">
        <v>2</v>
      </c>
      <c r="BP22" s="552" t="s">
        <v>27</v>
      </c>
      <c r="BQ22" s="550" t="s">
        <v>26</v>
      </c>
      <c r="BR22" s="551" t="s">
        <v>2</v>
      </c>
      <c r="BS22" s="552" t="s">
        <v>27</v>
      </c>
      <c r="BT22" s="550" t="s">
        <v>26</v>
      </c>
      <c r="BU22" s="551" t="s">
        <v>2</v>
      </c>
      <c r="BV22" s="552" t="s">
        <v>27</v>
      </c>
      <c r="BW22" s="550" t="s">
        <v>26</v>
      </c>
      <c r="BX22" s="551" t="s">
        <v>2</v>
      </c>
      <c r="BY22" s="552" t="s">
        <v>27</v>
      </c>
      <c r="BZ22" s="550" t="s">
        <v>26</v>
      </c>
      <c r="CA22" s="551" t="s">
        <v>2</v>
      </c>
      <c r="CB22" s="552" t="s">
        <v>27</v>
      </c>
    </row>
    <row r="23" spans="1:80" ht="15" customHeight="1">
      <c r="A23" s="470"/>
      <c r="B23" s="553"/>
      <c r="C23" s="554" t="s">
        <v>138</v>
      </c>
      <c r="D23" s="555"/>
      <c r="E23" s="556"/>
      <c r="F23" s="557"/>
      <c r="G23" s="557"/>
      <c r="H23" s="558"/>
      <c r="I23" s="559"/>
      <c r="J23" s="560"/>
      <c r="K23" s="561"/>
      <c r="L23" s="562"/>
      <c r="M23" s="560"/>
      <c r="N23" s="563"/>
      <c r="O23" s="559"/>
      <c r="P23" s="560"/>
      <c r="Q23" s="561"/>
      <c r="R23" s="559"/>
      <c r="S23" s="560"/>
      <c r="T23" s="561"/>
      <c r="U23" s="559"/>
      <c r="V23" s="560"/>
      <c r="W23" s="561"/>
      <c r="X23" s="562"/>
      <c r="Y23" s="560"/>
      <c r="Z23" s="563"/>
      <c r="AA23" s="559"/>
      <c r="AB23" s="560"/>
      <c r="AC23" s="561"/>
      <c r="AD23" s="559"/>
      <c r="AE23" s="560"/>
      <c r="AF23" s="561"/>
      <c r="AG23" s="559"/>
      <c r="AH23" s="560"/>
      <c r="AI23" s="561"/>
      <c r="AJ23" s="562"/>
      <c r="AK23" s="560"/>
      <c r="AL23" s="563"/>
      <c r="AM23" s="559"/>
      <c r="AN23" s="560"/>
      <c r="AO23" s="561"/>
      <c r="AP23" s="559"/>
      <c r="AQ23" s="560"/>
      <c r="AR23" s="561"/>
      <c r="AS23" s="559"/>
      <c r="AT23" s="560"/>
      <c r="AU23" s="561"/>
      <c r="AV23" s="562"/>
      <c r="AW23" s="560"/>
      <c r="AX23" s="563"/>
      <c r="AY23" s="559"/>
      <c r="AZ23" s="560"/>
      <c r="BA23" s="561"/>
      <c r="BB23" s="559"/>
      <c r="BC23" s="560"/>
      <c r="BD23" s="561"/>
      <c r="BE23" s="559"/>
      <c r="BF23" s="560"/>
      <c r="BG23" s="561"/>
      <c r="BH23" s="562"/>
      <c r="BI23" s="560"/>
      <c r="BJ23" s="563"/>
      <c r="BK23" s="559"/>
      <c r="BL23" s="560"/>
      <c r="BM23" s="561"/>
      <c r="BN23" s="559"/>
      <c r="BO23" s="560"/>
      <c r="BP23" s="561"/>
      <c r="BQ23" s="559"/>
      <c r="BR23" s="560"/>
      <c r="BS23" s="561"/>
      <c r="BT23" s="562"/>
      <c r="BU23" s="560"/>
      <c r="BV23" s="563"/>
      <c r="BW23" s="559"/>
      <c r="BX23" s="560"/>
      <c r="BY23" s="561"/>
      <c r="BZ23" s="559"/>
      <c r="CA23" s="560"/>
      <c r="CB23" s="561"/>
    </row>
    <row r="24" spans="1:80" ht="15" customHeight="1">
      <c r="A24" s="470"/>
      <c r="B24" s="553"/>
      <c r="C24" s="564" t="s">
        <v>139</v>
      </c>
      <c r="D24" s="565"/>
      <c r="E24" s="556" t="s">
        <v>140</v>
      </c>
      <c r="F24" s="566"/>
      <c r="G24" s="566"/>
      <c r="H24" s="567"/>
      <c r="I24" s="568"/>
      <c r="J24" s="569">
        <v>0</v>
      </c>
      <c r="K24" s="570">
        <v>0</v>
      </c>
      <c r="L24" s="568"/>
      <c r="M24" s="569">
        <v>0</v>
      </c>
      <c r="N24" s="569">
        <v>0</v>
      </c>
      <c r="O24" s="568"/>
      <c r="P24" s="569">
        <v>0</v>
      </c>
      <c r="Q24" s="569">
        <v>0</v>
      </c>
      <c r="R24" s="568"/>
      <c r="S24" s="571">
        <v>0</v>
      </c>
      <c r="T24" s="569">
        <v>0</v>
      </c>
      <c r="U24" s="568"/>
      <c r="V24" s="569">
        <v>0</v>
      </c>
      <c r="W24" s="569">
        <v>0</v>
      </c>
      <c r="X24" s="568"/>
      <c r="Y24" s="569">
        <v>0</v>
      </c>
      <c r="Z24" s="569">
        <v>0</v>
      </c>
      <c r="AA24" s="568"/>
      <c r="AB24" s="569">
        <v>0</v>
      </c>
      <c r="AC24" s="569">
        <v>0</v>
      </c>
      <c r="AD24" s="568"/>
      <c r="AE24" s="571">
        <v>0</v>
      </c>
      <c r="AF24" s="571">
        <v>0</v>
      </c>
      <c r="AG24" s="568"/>
      <c r="AH24" s="569">
        <v>0</v>
      </c>
      <c r="AI24" s="569">
        <v>0</v>
      </c>
      <c r="AJ24" s="568"/>
      <c r="AK24" s="569">
        <v>0</v>
      </c>
      <c r="AL24" s="569">
        <v>0</v>
      </c>
      <c r="AM24" s="568"/>
      <c r="AN24" s="569">
        <v>0</v>
      </c>
      <c r="AO24" s="569">
        <v>0</v>
      </c>
      <c r="AP24" s="568"/>
      <c r="AQ24" s="571">
        <v>0</v>
      </c>
      <c r="AR24" s="571">
        <v>0</v>
      </c>
      <c r="AS24" s="568"/>
      <c r="AT24" s="569">
        <v>0</v>
      </c>
      <c r="AU24" s="569">
        <v>0</v>
      </c>
      <c r="AV24" s="568"/>
      <c r="AW24" s="569">
        <v>0</v>
      </c>
      <c r="AX24" s="569">
        <v>0</v>
      </c>
      <c r="AY24" s="568"/>
      <c r="AZ24" s="569">
        <v>0</v>
      </c>
      <c r="BA24" s="569">
        <v>0</v>
      </c>
      <c r="BB24" s="568"/>
      <c r="BC24" s="571">
        <v>0</v>
      </c>
      <c r="BD24" s="571">
        <v>0</v>
      </c>
      <c r="BE24" s="568"/>
      <c r="BF24" s="569">
        <v>0</v>
      </c>
      <c r="BG24" s="569">
        <v>0</v>
      </c>
      <c r="BH24" s="568"/>
      <c r="BI24" s="569">
        <v>0</v>
      </c>
      <c r="BJ24" s="569">
        <v>0</v>
      </c>
      <c r="BK24" s="568"/>
      <c r="BL24" s="569">
        <v>0</v>
      </c>
      <c r="BM24" s="569">
        <v>0</v>
      </c>
      <c r="BN24" s="568"/>
      <c r="BO24" s="571">
        <v>0</v>
      </c>
      <c r="BP24" s="571">
        <v>0</v>
      </c>
      <c r="BQ24" s="568"/>
      <c r="BR24" s="569">
        <v>0</v>
      </c>
      <c r="BS24" s="569">
        <v>0</v>
      </c>
      <c r="BT24" s="568"/>
      <c r="BU24" s="569">
        <v>0</v>
      </c>
      <c r="BV24" s="569">
        <v>0</v>
      </c>
      <c r="BW24" s="568"/>
      <c r="BX24" s="569">
        <v>0</v>
      </c>
      <c r="BY24" s="569">
        <v>0</v>
      </c>
      <c r="BZ24" s="568"/>
      <c r="CA24" s="571">
        <v>0</v>
      </c>
      <c r="CB24" s="569">
        <v>0</v>
      </c>
    </row>
    <row r="25" spans="1:80" ht="15" customHeight="1">
      <c r="A25" s="470"/>
      <c r="B25" s="553"/>
      <c r="C25" s="564" t="s">
        <v>141</v>
      </c>
      <c r="D25" s="565"/>
      <c r="E25" s="556" t="s">
        <v>142</v>
      </c>
      <c r="F25" s="572"/>
      <c r="G25" s="572"/>
      <c r="H25" s="573"/>
      <c r="I25" s="574"/>
      <c r="J25" s="569">
        <v>0</v>
      </c>
      <c r="K25" s="570">
        <v>0</v>
      </c>
      <c r="L25" s="574"/>
      <c r="M25" s="569">
        <v>0</v>
      </c>
      <c r="N25" s="570">
        <v>0</v>
      </c>
      <c r="O25" s="574"/>
      <c r="P25" s="569">
        <v>0</v>
      </c>
      <c r="Q25" s="570">
        <v>0</v>
      </c>
      <c r="R25" s="574"/>
      <c r="S25" s="569">
        <v>0</v>
      </c>
      <c r="T25" s="570">
        <v>0</v>
      </c>
      <c r="U25" s="574"/>
      <c r="V25" s="569">
        <v>0</v>
      </c>
      <c r="W25" s="570">
        <v>0</v>
      </c>
      <c r="X25" s="574"/>
      <c r="Y25" s="569">
        <v>0</v>
      </c>
      <c r="Z25" s="570">
        <v>0</v>
      </c>
      <c r="AA25" s="574"/>
      <c r="AB25" s="569">
        <v>0</v>
      </c>
      <c r="AC25" s="570">
        <v>0</v>
      </c>
      <c r="AD25" s="574"/>
      <c r="AE25" s="569">
        <v>0</v>
      </c>
      <c r="AF25" s="570">
        <v>0</v>
      </c>
      <c r="AG25" s="574"/>
      <c r="AH25" s="569">
        <v>0</v>
      </c>
      <c r="AI25" s="570">
        <v>0</v>
      </c>
      <c r="AJ25" s="574"/>
      <c r="AK25" s="569">
        <v>0</v>
      </c>
      <c r="AL25" s="570">
        <v>0</v>
      </c>
      <c r="AM25" s="574"/>
      <c r="AN25" s="569">
        <v>0</v>
      </c>
      <c r="AO25" s="570">
        <v>0</v>
      </c>
      <c r="AP25" s="574"/>
      <c r="AQ25" s="569">
        <v>0</v>
      </c>
      <c r="AR25" s="570">
        <v>0</v>
      </c>
      <c r="AS25" s="574"/>
      <c r="AT25" s="569">
        <v>0</v>
      </c>
      <c r="AU25" s="570">
        <v>0</v>
      </c>
      <c r="AV25" s="574"/>
      <c r="AW25" s="569">
        <v>0</v>
      </c>
      <c r="AX25" s="570">
        <v>0</v>
      </c>
      <c r="AY25" s="574"/>
      <c r="AZ25" s="569">
        <v>0</v>
      </c>
      <c r="BA25" s="570">
        <v>0</v>
      </c>
      <c r="BB25" s="574"/>
      <c r="BC25" s="569">
        <v>0</v>
      </c>
      <c r="BD25" s="570">
        <v>0</v>
      </c>
      <c r="BE25" s="574"/>
      <c r="BF25" s="569">
        <v>0</v>
      </c>
      <c r="BG25" s="570">
        <v>0</v>
      </c>
      <c r="BH25" s="574"/>
      <c r="BI25" s="569">
        <v>0</v>
      </c>
      <c r="BJ25" s="570">
        <v>0</v>
      </c>
      <c r="BK25" s="574"/>
      <c r="BL25" s="569">
        <v>0</v>
      </c>
      <c r="BM25" s="570">
        <v>0</v>
      </c>
      <c r="BN25" s="574"/>
      <c r="BO25" s="569">
        <v>0</v>
      </c>
      <c r="BP25" s="570">
        <v>0</v>
      </c>
      <c r="BQ25" s="574"/>
      <c r="BR25" s="569">
        <v>0</v>
      </c>
      <c r="BS25" s="570">
        <v>0</v>
      </c>
      <c r="BT25" s="574"/>
      <c r="BU25" s="569">
        <v>0</v>
      </c>
      <c r="BV25" s="570">
        <v>0</v>
      </c>
      <c r="BW25" s="574"/>
      <c r="BX25" s="569">
        <v>0</v>
      </c>
      <c r="BY25" s="570">
        <v>0</v>
      </c>
      <c r="BZ25" s="574"/>
      <c r="CA25" s="569">
        <v>0</v>
      </c>
      <c r="CB25" s="570">
        <v>0</v>
      </c>
    </row>
    <row r="26" spans="1:80" ht="15" customHeight="1">
      <c r="A26" s="470"/>
      <c r="B26" s="553"/>
      <c r="C26" s="575" t="s">
        <v>143</v>
      </c>
      <c r="D26" s="576"/>
      <c r="E26" s="556" t="s">
        <v>144</v>
      </c>
      <c r="F26" s="577"/>
      <c r="G26" s="572"/>
      <c r="H26" s="573"/>
      <c r="I26" s="568"/>
      <c r="J26" s="578">
        <v>0.5364000000000001</v>
      </c>
      <c r="K26" s="570">
        <v>0.40229999999999999</v>
      </c>
      <c r="L26" s="568"/>
      <c r="M26" s="578">
        <v>0.50670000000000004</v>
      </c>
      <c r="N26" s="578">
        <v>0.3987</v>
      </c>
      <c r="O26" s="568"/>
      <c r="P26" s="578">
        <v>0.51300000000000001</v>
      </c>
      <c r="Q26" s="578">
        <v>0.39689999999999998</v>
      </c>
      <c r="R26" s="568"/>
      <c r="S26" s="579">
        <v>0.47249999999999998</v>
      </c>
      <c r="T26" s="578">
        <v>0.37889999999999996</v>
      </c>
      <c r="U26" s="568"/>
      <c r="V26" s="578">
        <v>0.4698</v>
      </c>
      <c r="W26" s="578">
        <v>0.36810000000000004</v>
      </c>
      <c r="X26" s="568"/>
      <c r="Y26" s="578">
        <v>0.4662</v>
      </c>
      <c r="Z26" s="578">
        <v>0.35639999999999999</v>
      </c>
      <c r="AA26" s="568"/>
      <c r="AB26" s="578">
        <v>0.42660000000000003</v>
      </c>
      <c r="AC26" s="578">
        <v>0.36449999999999999</v>
      </c>
      <c r="AD26" s="568"/>
      <c r="AE26" s="579">
        <v>0.4824</v>
      </c>
      <c r="AF26" s="579">
        <v>0.36449999999999999</v>
      </c>
      <c r="AG26" s="568"/>
      <c r="AH26" s="578">
        <v>0.6552</v>
      </c>
      <c r="AI26" s="578">
        <v>0.49409999999999998</v>
      </c>
      <c r="AJ26" s="568"/>
      <c r="AK26" s="578">
        <v>0.62460000000000004</v>
      </c>
      <c r="AL26" s="578">
        <v>0.45450000000000002</v>
      </c>
      <c r="AM26" s="568"/>
      <c r="AN26" s="578">
        <v>0.6885</v>
      </c>
      <c r="AO26" s="578">
        <v>0.44279999999999997</v>
      </c>
      <c r="AP26" s="568"/>
      <c r="AQ26" s="579">
        <v>0.74609999999999999</v>
      </c>
      <c r="AR26" s="579">
        <v>0.47970000000000007</v>
      </c>
      <c r="AS26" s="568"/>
      <c r="AT26" s="578">
        <v>0.61199999999999999</v>
      </c>
      <c r="AU26" s="578">
        <v>0.40589999999999998</v>
      </c>
      <c r="AV26" s="568"/>
      <c r="AW26" s="578">
        <v>0.67770000000000008</v>
      </c>
      <c r="AX26" s="578">
        <v>0.45900000000000002</v>
      </c>
      <c r="AY26" s="568"/>
      <c r="AZ26" s="578">
        <v>0.70379999999999998</v>
      </c>
      <c r="BA26" s="578">
        <v>0.47249999999999998</v>
      </c>
      <c r="BB26" s="568"/>
      <c r="BC26" s="579">
        <v>0.71550000000000002</v>
      </c>
      <c r="BD26" s="579">
        <v>0.48960000000000004</v>
      </c>
      <c r="BE26" s="568"/>
      <c r="BF26" s="578">
        <v>0.71099999999999997</v>
      </c>
      <c r="BG26" s="578">
        <v>0.46889999999999998</v>
      </c>
      <c r="BH26" s="568"/>
      <c r="BI26" s="578">
        <v>0.66600000000000004</v>
      </c>
      <c r="BJ26" s="578">
        <v>0.4491</v>
      </c>
      <c r="BK26" s="568"/>
      <c r="BL26" s="578">
        <v>0.67230000000000001</v>
      </c>
      <c r="BM26" s="578">
        <v>0.43470000000000003</v>
      </c>
      <c r="BN26" s="568"/>
      <c r="BO26" s="579">
        <v>0.6633</v>
      </c>
      <c r="BP26" s="579">
        <v>0.42029999999999995</v>
      </c>
      <c r="BQ26" s="568"/>
      <c r="BR26" s="578">
        <v>0.63270000000000004</v>
      </c>
      <c r="BS26" s="578">
        <v>0.42299999999999999</v>
      </c>
      <c r="BT26" s="568"/>
      <c r="BU26" s="578">
        <v>0.61109999999999987</v>
      </c>
      <c r="BV26" s="578">
        <v>0.39689999999999998</v>
      </c>
      <c r="BW26" s="568"/>
      <c r="BX26" s="578">
        <v>0.58320000000000005</v>
      </c>
      <c r="BY26" s="578">
        <v>0.39239999999999997</v>
      </c>
      <c r="BZ26" s="568"/>
      <c r="CA26" s="579">
        <v>0.5454</v>
      </c>
      <c r="CB26" s="578">
        <v>0.38700000000000001</v>
      </c>
    </row>
    <row r="27" spans="1:80" ht="15" customHeight="1">
      <c r="A27" s="470"/>
      <c r="B27" s="553"/>
      <c r="C27" s="564" t="s">
        <v>145</v>
      </c>
      <c r="D27" s="565"/>
      <c r="E27" s="556" t="s">
        <v>146</v>
      </c>
      <c r="F27" s="566"/>
      <c r="G27" s="566"/>
      <c r="H27" s="567"/>
      <c r="I27" s="568"/>
      <c r="J27" s="569">
        <v>0.92879999999999996</v>
      </c>
      <c r="K27" s="570">
        <v>0.48599999999999999</v>
      </c>
      <c r="L27" s="568"/>
      <c r="M27" s="569">
        <v>0.80640000000000012</v>
      </c>
      <c r="N27" s="569">
        <v>0.47520000000000001</v>
      </c>
      <c r="O27" s="568"/>
      <c r="P27" s="569">
        <v>0.73799999999999999</v>
      </c>
      <c r="Q27" s="569">
        <v>0.47160000000000002</v>
      </c>
      <c r="R27" s="568"/>
      <c r="S27" s="571">
        <v>0.69840000000000013</v>
      </c>
      <c r="T27" s="569">
        <v>0.46800000000000003</v>
      </c>
      <c r="U27" s="568"/>
      <c r="V27" s="569">
        <v>0.68040000000000012</v>
      </c>
      <c r="W27" s="569">
        <v>0.46800000000000003</v>
      </c>
      <c r="X27" s="568"/>
      <c r="Y27" s="569">
        <v>0.70199999999999996</v>
      </c>
      <c r="Z27" s="569">
        <v>0.4536</v>
      </c>
      <c r="AA27" s="568"/>
      <c r="AB27" s="569">
        <v>0.81359999999999999</v>
      </c>
      <c r="AC27" s="569">
        <v>0.47520000000000001</v>
      </c>
      <c r="AD27" s="568"/>
      <c r="AE27" s="571">
        <v>0.85320000000000007</v>
      </c>
      <c r="AF27" s="571">
        <v>0.48599999999999999</v>
      </c>
      <c r="AG27" s="568"/>
      <c r="AH27" s="569">
        <v>0.96120000000000005</v>
      </c>
      <c r="AI27" s="569">
        <v>0.44639999999999996</v>
      </c>
      <c r="AJ27" s="568"/>
      <c r="AK27" s="569">
        <v>1.0187999999999999</v>
      </c>
      <c r="AL27" s="569">
        <v>0.43560000000000004</v>
      </c>
      <c r="AM27" s="568"/>
      <c r="AN27" s="569">
        <v>1.0512000000000001</v>
      </c>
      <c r="AO27" s="569">
        <v>0.432</v>
      </c>
      <c r="AP27" s="568"/>
      <c r="AQ27" s="571">
        <v>1.0475999999999999</v>
      </c>
      <c r="AR27" s="571">
        <v>0.43919999999999998</v>
      </c>
      <c r="AS27" s="568"/>
      <c r="AT27" s="569">
        <v>1.0295999999999998</v>
      </c>
      <c r="AU27" s="569">
        <v>0.44639999999999996</v>
      </c>
      <c r="AV27" s="568"/>
      <c r="AW27" s="569">
        <v>0.99720000000000009</v>
      </c>
      <c r="AX27" s="569">
        <v>0.44639999999999996</v>
      </c>
      <c r="AY27" s="568"/>
      <c r="AZ27" s="569">
        <v>0.96840000000000004</v>
      </c>
      <c r="BA27" s="569">
        <v>0.45</v>
      </c>
      <c r="BB27" s="568"/>
      <c r="BC27" s="571">
        <v>0.97199999999999998</v>
      </c>
      <c r="BD27" s="571">
        <v>0.46079999999999999</v>
      </c>
      <c r="BE27" s="568"/>
      <c r="BF27" s="569">
        <v>1.0007999999999999</v>
      </c>
      <c r="BG27" s="569">
        <v>0.47160000000000002</v>
      </c>
      <c r="BH27" s="568"/>
      <c r="BI27" s="569">
        <v>1.0151999999999999</v>
      </c>
      <c r="BJ27" s="569">
        <v>0.49680000000000002</v>
      </c>
      <c r="BK27" s="568"/>
      <c r="BL27" s="569">
        <v>1.0584</v>
      </c>
      <c r="BM27" s="569">
        <v>0.50760000000000005</v>
      </c>
      <c r="BN27" s="568"/>
      <c r="BO27" s="571">
        <v>1.08</v>
      </c>
      <c r="BP27" s="571">
        <v>0.504</v>
      </c>
      <c r="BQ27" s="568"/>
      <c r="BR27" s="569">
        <v>1.17</v>
      </c>
      <c r="BS27" s="569">
        <v>0.51119999999999999</v>
      </c>
      <c r="BT27" s="568"/>
      <c r="BU27" s="569">
        <v>1.2888000000000002</v>
      </c>
      <c r="BV27" s="569">
        <v>0.51839999999999997</v>
      </c>
      <c r="BW27" s="568"/>
      <c r="BX27" s="569">
        <v>1.2888000000000002</v>
      </c>
      <c r="BY27" s="569">
        <v>0.51119999999999999</v>
      </c>
      <c r="BZ27" s="568"/>
      <c r="CA27" s="571">
        <v>1.1304000000000001</v>
      </c>
      <c r="CB27" s="569">
        <v>0.50039999999999996</v>
      </c>
    </row>
    <row r="28" spans="1:80">
      <c r="A28" s="470"/>
      <c r="B28" s="553"/>
      <c r="C28" s="564" t="s">
        <v>147</v>
      </c>
      <c r="D28" s="565"/>
      <c r="E28" s="556" t="s">
        <v>148</v>
      </c>
      <c r="F28" s="577"/>
      <c r="G28" s="572"/>
      <c r="H28" s="573"/>
      <c r="I28" s="568"/>
      <c r="J28" s="578">
        <v>0.3024</v>
      </c>
      <c r="K28" s="570">
        <v>0.12432</v>
      </c>
      <c r="L28" s="568"/>
      <c r="M28" s="578">
        <v>0.3024</v>
      </c>
      <c r="N28" s="578">
        <v>0.12180000000000001</v>
      </c>
      <c r="O28" s="568"/>
      <c r="P28" s="578">
        <v>0.25962000000000002</v>
      </c>
      <c r="Q28" s="578">
        <v>0.12359999999999999</v>
      </c>
      <c r="R28" s="568"/>
      <c r="S28" s="579">
        <v>0.25662000000000001</v>
      </c>
      <c r="T28" s="578">
        <v>0.12786</v>
      </c>
      <c r="U28" s="568"/>
      <c r="V28" s="578">
        <v>0.25452000000000002</v>
      </c>
      <c r="W28" s="578">
        <v>0.11921999999999999</v>
      </c>
      <c r="X28" s="568"/>
      <c r="Y28" s="578">
        <v>0.23388</v>
      </c>
      <c r="Z28" s="578">
        <v>0.11496000000000001</v>
      </c>
      <c r="AA28" s="568"/>
      <c r="AB28" s="578">
        <v>0.24786000000000002</v>
      </c>
      <c r="AC28" s="578">
        <v>0.11831999999999999</v>
      </c>
      <c r="AD28" s="568"/>
      <c r="AE28" s="579">
        <v>0.29502</v>
      </c>
      <c r="AF28" s="579">
        <v>0.13925999999999999</v>
      </c>
      <c r="AG28" s="568"/>
      <c r="AH28" s="578">
        <v>0.33306000000000002</v>
      </c>
      <c r="AI28" s="578">
        <v>0.19974</v>
      </c>
      <c r="AJ28" s="568"/>
      <c r="AK28" s="578">
        <v>0.41772000000000004</v>
      </c>
      <c r="AL28" s="578">
        <v>0.24192000000000002</v>
      </c>
      <c r="AM28" s="568"/>
      <c r="AN28" s="578">
        <v>0.50729999999999997</v>
      </c>
      <c r="AO28" s="578">
        <v>0.2271</v>
      </c>
      <c r="AP28" s="568"/>
      <c r="AQ28" s="579">
        <v>0.45767999999999998</v>
      </c>
      <c r="AR28" s="579">
        <v>0.23154</v>
      </c>
      <c r="AS28" s="568"/>
      <c r="AT28" s="578">
        <v>0.45042000000000004</v>
      </c>
      <c r="AU28" s="578">
        <v>0.19272</v>
      </c>
      <c r="AV28" s="568"/>
      <c r="AW28" s="578">
        <v>0.40751999999999999</v>
      </c>
      <c r="AX28" s="578">
        <v>0.24066000000000001</v>
      </c>
      <c r="AY28" s="568"/>
      <c r="AZ28" s="578">
        <v>0.46350000000000002</v>
      </c>
      <c r="BA28" s="578">
        <v>0.24839999999999998</v>
      </c>
      <c r="BB28" s="568"/>
      <c r="BC28" s="579">
        <v>0.47376000000000001</v>
      </c>
      <c r="BD28" s="579">
        <v>0.24060000000000004</v>
      </c>
      <c r="BE28" s="568"/>
      <c r="BF28" s="578">
        <v>0.43962000000000001</v>
      </c>
      <c r="BG28" s="578">
        <v>0.23795999999999998</v>
      </c>
      <c r="BH28" s="568"/>
      <c r="BI28" s="578">
        <v>0.45372000000000001</v>
      </c>
      <c r="BJ28" s="578">
        <v>0.21287999999999999</v>
      </c>
      <c r="BK28" s="568"/>
      <c r="BL28" s="578">
        <v>0.41772000000000004</v>
      </c>
      <c r="BM28" s="578">
        <v>0.21612000000000001</v>
      </c>
      <c r="BN28" s="568"/>
      <c r="BO28" s="579">
        <v>0.43853999999999999</v>
      </c>
      <c r="BP28" s="579">
        <v>0.17730000000000001</v>
      </c>
      <c r="BQ28" s="568"/>
      <c r="BR28" s="578">
        <v>0.41634000000000004</v>
      </c>
      <c r="BS28" s="578">
        <v>0.13836000000000001</v>
      </c>
      <c r="BT28" s="568"/>
      <c r="BU28" s="578">
        <v>0.37487999999999999</v>
      </c>
      <c r="BV28" s="578">
        <v>0.14304</v>
      </c>
      <c r="BW28" s="568"/>
      <c r="BX28" s="578">
        <v>0.40853999999999996</v>
      </c>
      <c r="BY28" s="578">
        <v>0.13236000000000001</v>
      </c>
      <c r="BZ28" s="568"/>
      <c r="CA28" s="579">
        <v>0.42149999999999999</v>
      </c>
      <c r="CB28" s="578">
        <v>0.13907999999999998</v>
      </c>
    </row>
    <row r="29" spans="1:80" ht="15" customHeight="1">
      <c r="A29" s="470"/>
      <c r="B29" s="553"/>
      <c r="C29" s="580"/>
      <c r="D29" s="581"/>
      <c r="E29" s="556"/>
      <c r="F29" s="572"/>
      <c r="G29" s="572"/>
      <c r="H29" s="573"/>
      <c r="I29" s="568"/>
      <c r="J29" s="582"/>
      <c r="K29" s="583"/>
      <c r="L29" s="584"/>
      <c r="M29" s="582"/>
      <c r="N29" s="582"/>
      <c r="O29" s="584"/>
      <c r="P29" s="582"/>
      <c r="Q29" s="582"/>
      <c r="R29" s="584"/>
      <c r="S29" s="585"/>
      <c r="T29" s="582"/>
      <c r="U29" s="584"/>
      <c r="V29" s="582"/>
      <c r="W29" s="582"/>
      <c r="X29" s="584"/>
      <c r="Y29" s="582"/>
      <c r="Z29" s="582"/>
      <c r="AA29" s="584"/>
      <c r="AB29" s="582"/>
      <c r="AC29" s="582"/>
      <c r="AD29" s="584"/>
      <c r="AE29" s="585"/>
      <c r="AF29" s="585"/>
      <c r="AG29" s="584"/>
      <c r="AH29" s="582"/>
      <c r="AI29" s="582"/>
      <c r="AJ29" s="584"/>
      <c r="AK29" s="582"/>
      <c r="AL29" s="582"/>
      <c r="AM29" s="584"/>
      <c r="AN29" s="582"/>
      <c r="AO29" s="582"/>
      <c r="AP29" s="584"/>
      <c r="AQ29" s="585"/>
      <c r="AR29" s="585"/>
      <c r="AS29" s="584"/>
      <c r="AT29" s="582"/>
      <c r="AU29" s="582"/>
      <c r="AV29" s="584"/>
      <c r="AW29" s="582"/>
      <c r="AX29" s="582"/>
      <c r="AY29" s="584"/>
      <c r="AZ29" s="582"/>
      <c r="BA29" s="582"/>
      <c r="BB29" s="584"/>
      <c r="BC29" s="585"/>
      <c r="BD29" s="585"/>
      <c r="BE29" s="584"/>
      <c r="BF29" s="582"/>
      <c r="BG29" s="582"/>
      <c r="BH29" s="584"/>
      <c r="BI29" s="582"/>
      <c r="BJ29" s="582"/>
      <c r="BK29" s="584"/>
      <c r="BL29" s="582"/>
      <c r="BM29" s="582"/>
      <c r="BN29" s="584"/>
      <c r="BO29" s="585"/>
      <c r="BP29" s="585"/>
      <c r="BQ29" s="584"/>
      <c r="BR29" s="582"/>
      <c r="BS29" s="582"/>
      <c r="BT29" s="584"/>
      <c r="BU29" s="582"/>
      <c r="BV29" s="582"/>
      <c r="BW29" s="584"/>
      <c r="BX29" s="582"/>
      <c r="BY29" s="582"/>
      <c r="BZ29" s="584"/>
      <c r="CA29" s="585"/>
      <c r="CB29" s="578"/>
    </row>
    <row r="30" spans="1:80">
      <c r="A30" s="470"/>
      <c r="B30" s="553"/>
      <c r="C30" s="586" t="s">
        <v>149</v>
      </c>
      <c r="D30" s="587"/>
      <c r="E30" s="556"/>
      <c r="F30" s="588"/>
      <c r="G30" s="588"/>
      <c r="H30" s="589"/>
      <c r="I30" s="568"/>
      <c r="J30" s="578"/>
      <c r="K30" s="570"/>
      <c r="L30" s="568"/>
      <c r="M30" s="578"/>
      <c r="N30" s="578"/>
      <c r="O30" s="568"/>
      <c r="P30" s="578"/>
      <c r="Q30" s="578"/>
      <c r="R30" s="568"/>
      <c r="S30" s="579"/>
      <c r="T30" s="578"/>
      <c r="U30" s="568"/>
      <c r="V30" s="578"/>
      <c r="W30" s="578"/>
      <c r="X30" s="568"/>
      <c r="Y30" s="578"/>
      <c r="Z30" s="578"/>
      <c r="AA30" s="568"/>
      <c r="AB30" s="578"/>
      <c r="AC30" s="578"/>
      <c r="AD30" s="568"/>
      <c r="AE30" s="579"/>
      <c r="AF30" s="579"/>
      <c r="AG30" s="568"/>
      <c r="AH30" s="578"/>
      <c r="AI30" s="578"/>
      <c r="AJ30" s="568"/>
      <c r="AK30" s="578"/>
      <c r="AL30" s="578"/>
      <c r="AM30" s="568"/>
      <c r="AN30" s="578"/>
      <c r="AO30" s="578"/>
      <c r="AP30" s="568"/>
      <c r="AQ30" s="579"/>
      <c r="AR30" s="579"/>
      <c r="AS30" s="568"/>
      <c r="AT30" s="578"/>
      <c r="AU30" s="578"/>
      <c r="AV30" s="568"/>
      <c r="AW30" s="578"/>
      <c r="AX30" s="578"/>
      <c r="AY30" s="568"/>
      <c r="AZ30" s="578"/>
      <c r="BA30" s="578"/>
      <c r="BB30" s="568"/>
      <c r="BC30" s="579"/>
      <c r="BD30" s="579"/>
      <c r="BE30" s="568"/>
      <c r="BF30" s="578"/>
      <c r="BG30" s="578"/>
      <c r="BH30" s="568"/>
      <c r="BI30" s="578"/>
      <c r="BJ30" s="578"/>
      <c r="BK30" s="568"/>
      <c r="BL30" s="578"/>
      <c r="BM30" s="578"/>
      <c r="BN30" s="568"/>
      <c r="BO30" s="579"/>
      <c r="BP30" s="579"/>
      <c r="BQ30" s="568"/>
      <c r="BR30" s="578"/>
      <c r="BS30" s="578"/>
      <c r="BT30" s="568"/>
      <c r="BU30" s="578"/>
      <c r="BV30" s="578"/>
      <c r="BW30" s="568"/>
      <c r="BX30" s="578"/>
      <c r="BY30" s="578"/>
      <c r="BZ30" s="568"/>
      <c r="CA30" s="579"/>
      <c r="CB30" s="578"/>
    </row>
    <row r="31" spans="1:80">
      <c r="A31" s="470"/>
      <c r="B31" s="553"/>
      <c r="C31" s="575" t="s">
        <v>150</v>
      </c>
      <c r="D31" s="576"/>
      <c r="E31" s="556" t="s">
        <v>151</v>
      </c>
      <c r="F31" s="513"/>
      <c r="G31" s="513"/>
      <c r="H31" s="516"/>
      <c r="I31" s="568"/>
      <c r="J31" s="569">
        <v>0.155885</v>
      </c>
      <c r="K31" s="570">
        <v>0</v>
      </c>
      <c r="L31" s="568"/>
      <c r="M31" s="569">
        <v>0.155885</v>
      </c>
      <c r="N31" s="569">
        <v>0</v>
      </c>
      <c r="O31" s="568"/>
      <c r="P31" s="569">
        <v>0.155885</v>
      </c>
      <c r="Q31" s="569">
        <v>0</v>
      </c>
      <c r="R31" s="568"/>
      <c r="S31" s="569">
        <v>0.103924</v>
      </c>
      <c r="T31" s="569">
        <v>0</v>
      </c>
      <c r="U31" s="568"/>
      <c r="V31" s="569">
        <v>0.103924</v>
      </c>
      <c r="W31" s="569">
        <v>0</v>
      </c>
      <c r="X31" s="568"/>
      <c r="Y31" s="569">
        <v>0.33255399999999996</v>
      </c>
      <c r="Z31" s="569">
        <v>0</v>
      </c>
      <c r="AA31" s="568"/>
      <c r="AB31" s="569">
        <v>0.46765400000000001</v>
      </c>
      <c r="AC31" s="569">
        <v>0</v>
      </c>
      <c r="AD31" s="568"/>
      <c r="AE31" s="569">
        <v>0.571577</v>
      </c>
      <c r="AF31" s="569">
        <v>0</v>
      </c>
      <c r="AG31" s="568"/>
      <c r="AH31" s="569">
        <v>0.56118499999999993</v>
      </c>
      <c r="AI31" s="569">
        <v>0</v>
      </c>
      <c r="AJ31" s="568"/>
      <c r="AK31" s="569">
        <v>0.58196999999999999</v>
      </c>
      <c r="AL31" s="569">
        <v>0</v>
      </c>
      <c r="AM31" s="568"/>
      <c r="AN31" s="569">
        <v>0.54039999999999999</v>
      </c>
      <c r="AO31" s="569">
        <v>0</v>
      </c>
      <c r="AP31" s="568"/>
      <c r="AQ31" s="569">
        <v>0.62353899999999995</v>
      </c>
      <c r="AR31" s="569">
        <v>0</v>
      </c>
      <c r="AS31" s="568"/>
      <c r="AT31" s="569">
        <v>0.571577</v>
      </c>
      <c r="AU31" s="569">
        <v>0</v>
      </c>
      <c r="AV31" s="568"/>
      <c r="AW31" s="569">
        <v>0.62353899999999995</v>
      </c>
      <c r="AX31" s="569">
        <v>0</v>
      </c>
      <c r="AY31" s="568"/>
      <c r="AZ31" s="569">
        <v>0.58196999999999999</v>
      </c>
      <c r="BA31" s="569">
        <v>0</v>
      </c>
      <c r="BB31" s="568"/>
      <c r="BC31" s="569">
        <v>0.37412299999999998</v>
      </c>
      <c r="BD31" s="569">
        <v>0</v>
      </c>
      <c r="BE31" s="568"/>
      <c r="BF31" s="569">
        <v>0.33255399999999996</v>
      </c>
      <c r="BG31" s="569">
        <v>0</v>
      </c>
      <c r="BH31" s="568"/>
      <c r="BI31" s="569">
        <v>0.21823900000000002</v>
      </c>
      <c r="BJ31" s="569">
        <v>0</v>
      </c>
      <c r="BK31" s="568"/>
      <c r="BL31" s="569">
        <v>0.228631</v>
      </c>
      <c r="BM31" s="569">
        <v>0</v>
      </c>
      <c r="BN31" s="568"/>
      <c r="BO31" s="569">
        <v>0.228631</v>
      </c>
      <c r="BP31" s="569">
        <v>0</v>
      </c>
      <c r="BQ31" s="568"/>
      <c r="BR31" s="569">
        <v>0.207847</v>
      </c>
      <c r="BS31" s="569">
        <v>0</v>
      </c>
      <c r="BT31" s="568"/>
      <c r="BU31" s="569">
        <v>0.207847</v>
      </c>
      <c r="BV31" s="569">
        <v>0</v>
      </c>
      <c r="BW31" s="568"/>
      <c r="BX31" s="569">
        <v>0.207847</v>
      </c>
      <c r="BY31" s="569">
        <v>0</v>
      </c>
      <c r="BZ31" s="568"/>
      <c r="CA31" s="569">
        <v>0.207847</v>
      </c>
      <c r="CB31" s="569">
        <v>0</v>
      </c>
    </row>
    <row r="32" spans="1:80" ht="15" customHeight="1">
      <c r="A32" s="470"/>
      <c r="B32" s="553"/>
      <c r="C32" s="575" t="s">
        <v>152</v>
      </c>
      <c r="D32" s="576"/>
      <c r="E32" s="556" t="s">
        <v>153</v>
      </c>
      <c r="F32" s="590"/>
      <c r="G32" s="588"/>
      <c r="H32" s="589"/>
      <c r="I32" s="568"/>
      <c r="J32" s="578">
        <v>0.21906</v>
      </c>
      <c r="K32" s="570">
        <v>0.24731999999999998</v>
      </c>
      <c r="L32" s="568"/>
      <c r="M32" s="578">
        <v>0.21318000000000001</v>
      </c>
      <c r="N32" s="578">
        <v>0.25403999999999999</v>
      </c>
      <c r="O32" s="568"/>
      <c r="P32" s="578">
        <v>0.21101999999999999</v>
      </c>
      <c r="Q32" s="578">
        <v>0.26094000000000001</v>
      </c>
      <c r="R32" s="568"/>
      <c r="S32" s="578">
        <v>0.20765999999999998</v>
      </c>
      <c r="T32" s="578">
        <v>0.26375999999999999</v>
      </c>
      <c r="U32" s="568"/>
      <c r="V32" s="578">
        <v>0.20574000000000001</v>
      </c>
      <c r="W32" s="578">
        <v>0.26694000000000001</v>
      </c>
      <c r="X32" s="568"/>
      <c r="Y32" s="578">
        <v>0.22368000000000002</v>
      </c>
      <c r="Z32" s="578">
        <v>0.26898</v>
      </c>
      <c r="AA32" s="568"/>
      <c r="AB32" s="578">
        <v>0.23580000000000001</v>
      </c>
      <c r="AC32" s="578">
        <v>0.26922000000000001</v>
      </c>
      <c r="AD32" s="568"/>
      <c r="AE32" s="578">
        <v>0.17657999999999999</v>
      </c>
      <c r="AF32" s="578">
        <v>0.17177999999999999</v>
      </c>
      <c r="AG32" s="568"/>
      <c r="AH32" s="578">
        <v>0.14904000000000001</v>
      </c>
      <c r="AI32" s="578">
        <v>0.11592</v>
      </c>
      <c r="AJ32" s="568"/>
      <c r="AK32" s="578">
        <v>0.19938</v>
      </c>
      <c r="AL32" s="578">
        <v>0.15060000000000001</v>
      </c>
      <c r="AM32" s="568"/>
      <c r="AN32" s="578">
        <v>0.23082</v>
      </c>
      <c r="AO32" s="578">
        <v>0.18192000000000003</v>
      </c>
      <c r="AP32" s="568"/>
      <c r="AQ32" s="578">
        <v>0.23843999999999999</v>
      </c>
      <c r="AR32" s="578">
        <v>0.19338</v>
      </c>
      <c r="AS32" s="568"/>
      <c r="AT32" s="578">
        <v>0.29514000000000001</v>
      </c>
      <c r="AU32" s="578">
        <v>0.27696000000000004</v>
      </c>
      <c r="AV32" s="568"/>
      <c r="AW32" s="578">
        <v>0.31986000000000003</v>
      </c>
      <c r="AX32" s="578">
        <v>0.29627999999999999</v>
      </c>
      <c r="AY32" s="568"/>
      <c r="AZ32" s="578">
        <v>0.32568000000000003</v>
      </c>
      <c r="BA32" s="578">
        <v>0.29634000000000005</v>
      </c>
      <c r="BB32" s="568"/>
      <c r="BC32" s="578">
        <v>0.30186000000000002</v>
      </c>
      <c r="BD32" s="578">
        <v>0.29064000000000001</v>
      </c>
      <c r="BE32" s="568"/>
      <c r="BF32" s="578">
        <v>0.32675999999999999</v>
      </c>
      <c r="BG32" s="578">
        <v>0.31175999999999998</v>
      </c>
      <c r="BH32" s="568"/>
      <c r="BI32" s="578">
        <v>0.29448000000000002</v>
      </c>
      <c r="BJ32" s="578">
        <v>0.28655999999999998</v>
      </c>
      <c r="BK32" s="568"/>
      <c r="BL32" s="578">
        <v>0.30168</v>
      </c>
      <c r="BM32" s="578">
        <v>0.27894000000000002</v>
      </c>
      <c r="BN32" s="568"/>
      <c r="BO32" s="578">
        <v>0.19463999999999998</v>
      </c>
      <c r="BP32" s="578">
        <v>0.17495999999999998</v>
      </c>
      <c r="BQ32" s="568"/>
      <c r="BR32" s="578">
        <v>0.18510000000000001</v>
      </c>
      <c r="BS32" s="578">
        <v>0.16698000000000002</v>
      </c>
      <c r="BT32" s="568"/>
      <c r="BU32" s="578">
        <v>0.27294000000000002</v>
      </c>
      <c r="BV32" s="578">
        <v>0.25956000000000001</v>
      </c>
      <c r="BW32" s="568"/>
      <c r="BX32" s="578">
        <v>0.27948000000000001</v>
      </c>
      <c r="BY32" s="578">
        <v>0.25577999999999995</v>
      </c>
      <c r="BZ32" s="568"/>
      <c r="CA32" s="578">
        <v>0.25224000000000002</v>
      </c>
      <c r="CB32" s="578">
        <v>0.25518000000000002</v>
      </c>
    </row>
    <row r="33" spans="1:80">
      <c r="A33" s="470"/>
      <c r="B33" s="553"/>
      <c r="C33" s="575" t="s">
        <v>154</v>
      </c>
      <c r="D33" s="576"/>
      <c r="E33" s="556" t="s">
        <v>123</v>
      </c>
      <c r="F33" s="588"/>
      <c r="G33" s="588"/>
      <c r="H33" s="589"/>
      <c r="I33" s="568"/>
      <c r="J33" s="591">
        <v>0.79320000000000002</v>
      </c>
      <c r="K33" s="570">
        <v>0.246</v>
      </c>
      <c r="L33" s="568"/>
      <c r="M33" s="591">
        <v>0.65400000000000003</v>
      </c>
      <c r="N33" s="591">
        <v>0.23760000000000003</v>
      </c>
      <c r="O33" s="568"/>
      <c r="P33" s="591">
        <v>0.56520000000000004</v>
      </c>
      <c r="Q33" s="591">
        <v>0.23280000000000001</v>
      </c>
      <c r="R33" s="568"/>
      <c r="S33" s="591">
        <v>0.49199999999999999</v>
      </c>
      <c r="T33" s="591">
        <v>0.21960000000000002</v>
      </c>
      <c r="U33" s="568"/>
      <c r="V33" s="591">
        <v>0.47639999999999999</v>
      </c>
      <c r="W33" s="591">
        <v>0.22439999999999999</v>
      </c>
      <c r="X33" s="568"/>
      <c r="Y33" s="591">
        <v>0.53279999999999994</v>
      </c>
      <c r="Z33" s="591">
        <v>0.21839999999999998</v>
      </c>
      <c r="AA33" s="568"/>
      <c r="AB33" s="591">
        <v>0.6804</v>
      </c>
      <c r="AC33" s="591">
        <v>0.23039999999999999</v>
      </c>
      <c r="AD33" s="568"/>
      <c r="AE33" s="591">
        <v>0.77639999999999998</v>
      </c>
      <c r="AF33" s="591">
        <v>0.24360000000000001</v>
      </c>
      <c r="AG33" s="568"/>
      <c r="AH33" s="591">
        <v>0.77400000000000002</v>
      </c>
      <c r="AI33" s="591">
        <v>0.23760000000000003</v>
      </c>
      <c r="AJ33" s="568"/>
      <c r="AK33" s="591">
        <v>0.77640000000000009</v>
      </c>
      <c r="AL33" s="591">
        <v>0.23039999999999999</v>
      </c>
      <c r="AM33" s="568"/>
      <c r="AN33" s="591">
        <v>0.79079999999999995</v>
      </c>
      <c r="AO33" s="591">
        <v>0.23880000000000001</v>
      </c>
      <c r="AP33" s="568"/>
      <c r="AQ33" s="591">
        <v>0.78359999999999996</v>
      </c>
      <c r="AR33" s="591">
        <v>0.2316</v>
      </c>
      <c r="AS33" s="568"/>
      <c r="AT33" s="591">
        <v>0.76919999999999999</v>
      </c>
      <c r="AU33" s="591">
        <v>0.24360000000000001</v>
      </c>
      <c r="AV33" s="568"/>
      <c r="AW33" s="591">
        <v>0.75</v>
      </c>
      <c r="AX33" s="591">
        <v>0.24</v>
      </c>
      <c r="AY33" s="568"/>
      <c r="AZ33" s="591">
        <v>0.72720000000000007</v>
      </c>
      <c r="BA33" s="591">
        <v>0.2424</v>
      </c>
      <c r="BB33" s="568"/>
      <c r="BC33" s="591">
        <v>0.73560000000000003</v>
      </c>
      <c r="BD33" s="591">
        <v>0.24480000000000002</v>
      </c>
      <c r="BE33" s="568"/>
      <c r="BF33" s="591">
        <v>0.76200000000000001</v>
      </c>
      <c r="BG33" s="591">
        <v>0.25680000000000003</v>
      </c>
      <c r="BH33" s="568"/>
      <c r="BI33" s="591">
        <v>0.81</v>
      </c>
      <c r="BJ33" s="591">
        <v>0.27</v>
      </c>
      <c r="BK33" s="568"/>
      <c r="BL33" s="591">
        <v>0.86160000000000003</v>
      </c>
      <c r="BM33" s="591">
        <v>0.27</v>
      </c>
      <c r="BN33" s="568"/>
      <c r="BO33" s="591">
        <v>0.91800000000000004</v>
      </c>
      <c r="BP33" s="591">
        <v>0.27720000000000006</v>
      </c>
      <c r="BQ33" s="568"/>
      <c r="BR33" s="591">
        <v>0.97799999999999998</v>
      </c>
      <c r="BS33" s="591">
        <v>0.28079999999999994</v>
      </c>
      <c r="BT33" s="568"/>
      <c r="BU33" s="591">
        <v>1.0715999999999999</v>
      </c>
      <c r="BV33" s="591">
        <v>0.27120000000000005</v>
      </c>
      <c r="BW33" s="568"/>
      <c r="BX33" s="591">
        <v>1.17</v>
      </c>
      <c r="BY33" s="591">
        <v>0.27</v>
      </c>
      <c r="BZ33" s="568"/>
      <c r="CA33" s="591">
        <v>1.008</v>
      </c>
      <c r="CB33" s="591">
        <v>0.25440000000000002</v>
      </c>
    </row>
    <row r="34" spans="1:80">
      <c r="A34" s="470"/>
      <c r="B34" s="553"/>
      <c r="C34" s="564" t="s">
        <v>155</v>
      </c>
      <c r="D34" s="565"/>
      <c r="E34" s="592" t="s">
        <v>156</v>
      </c>
      <c r="F34" s="513"/>
      <c r="G34" s="513"/>
      <c r="H34" s="516"/>
      <c r="I34" s="568"/>
      <c r="J34" s="591">
        <v>0</v>
      </c>
      <c r="K34" s="570">
        <v>0</v>
      </c>
      <c r="L34" s="568"/>
      <c r="M34" s="591">
        <v>0</v>
      </c>
      <c r="N34" s="591">
        <v>0</v>
      </c>
      <c r="O34" s="568"/>
      <c r="P34" s="593">
        <v>0</v>
      </c>
      <c r="Q34" s="591">
        <v>0</v>
      </c>
      <c r="R34" s="568"/>
      <c r="S34" s="593">
        <v>0</v>
      </c>
      <c r="T34" s="591">
        <v>0</v>
      </c>
      <c r="U34" s="568"/>
      <c r="V34" s="593">
        <v>0</v>
      </c>
      <c r="W34" s="591">
        <v>0</v>
      </c>
      <c r="X34" s="568"/>
      <c r="Y34" s="593">
        <v>0</v>
      </c>
      <c r="Z34" s="593">
        <v>0</v>
      </c>
      <c r="AA34" s="568"/>
      <c r="AB34" s="593">
        <v>0</v>
      </c>
      <c r="AC34" s="593">
        <v>0</v>
      </c>
      <c r="AD34" s="568"/>
      <c r="AE34" s="593">
        <v>0</v>
      </c>
      <c r="AF34" s="593">
        <v>0</v>
      </c>
      <c r="AG34" s="568"/>
      <c r="AH34" s="593">
        <v>0</v>
      </c>
      <c r="AI34" s="591">
        <v>0</v>
      </c>
      <c r="AJ34" s="568"/>
      <c r="AK34" s="593">
        <v>0</v>
      </c>
      <c r="AL34" s="593">
        <v>0</v>
      </c>
      <c r="AM34" s="568"/>
      <c r="AN34" s="593">
        <v>0</v>
      </c>
      <c r="AO34" s="591">
        <v>0</v>
      </c>
      <c r="AP34" s="568"/>
      <c r="AQ34" s="593">
        <v>0</v>
      </c>
      <c r="AR34" s="593">
        <v>0</v>
      </c>
      <c r="AS34" s="568"/>
      <c r="AT34" s="593">
        <v>0</v>
      </c>
      <c r="AU34" s="591">
        <v>0</v>
      </c>
      <c r="AV34" s="568"/>
      <c r="AW34" s="593">
        <v>0</v>
      </c>
      <c r="AX34" s="593">
        <v>0</v>
      </c>
      <c r="AY34" s="568"/>
      <c r="AZ34" s="593">
        <v>0</v>
      </c>
      <c r="BA34" s="593">
        <v>0</v>
      </c>
      <c r="BB34" s="568"/>
      <c r="BC34" s="593">
        <v>0</v>
      </c>
      <c r="BD34" s="593">
        <v>0</v>
      </c>
      <c r="BE34" s="568"/>
      <c r="BF34" s="593">
        <v>0</v>
      </c>
      <c r="BG34" s="591">
        <v>0</v>
      </c>
      <c r="BH34" s="568"/>
      <c r="BI34" s="593">
        <v>0</v>
      </c>
      <c r="BJ34" s="591">
        <v>0</v>
      </c>
      <c r="BK34" s="568"/>
      <c r="BL34" s="593">
        <v>0</v>
      </c>
      <c r="BM34" s="593">
        <v>0</v>
      </c>
      <c r="BN34" s="568"/>
      <c r="BO34" s="593">
        <v>0</v>
      </c>
      <c r="BP34" s="593">
        <v>0</v>
      </c>
      <c r="BQ34" s="568"/>
      <c r="BR34" s="593">
        <v>0</v>
      </c>
      <c r="BS34" s="593">
        <v>0</v>
      </c>
      <c r="BT34" s="568"/>
      <c r="BU34" s="593">
        <v>0</v>
      </c>
      <c r="BV34" s="593">
        <v>0</v>
      </c>
      <c r="BW34" s="568"/>
      <c r="BX34" s="593">
        <v>0</v>
      </c>
      <c r="BY34" s="593">
        <v>0</v>
      </c>
      <c r="BZ34" s="568"/>
      <c r="CA34" s="593">
        <v>0</v>
      </c>
      <c r="CB34" s="591">
        <v>0</v>
      </c>
    </row>
    <row r="35" spans="1:80">
      <c r="A35" s="470"/>
      <c r="B35" s="553"/>
      <c r="C35" s="594" t="s">
        <v>157</v>
      </c>
      <c r="D35" s="595"/>
      <c r="E35" s="556" t="s">
        <v>158</v>
      </c>
      <c r="F35" s="513"/>
      <c r="G35" s="513"/>
      <c r="H35" s="516"/>
      <c r="I35" s="568"/>
      <c r="J35" s="596">
        <v>0.74879999999999991</v>
      </c>
      <c r="K35" s="570">
        <v>0.40679999999999994</v>
      </c>
      <c r="L35" s="568"/>
      <c r="M35" s="596">
        <v>0.67320000000000002</v>
      </c>
      <c r="N35" s="596">
        <v>0.41039999999999999</v>
      </c>
      <c r="O35" s="568"/>
      <c r="P35" s="596">
        <v>0.63</v>
      </c>
      <c r="Q35" s="596">
        <v>0.41039999999999999</v>
      </c>
      <c r="R35" s="568"/>
      <c r="S35" s="597">
        <v>0.56879999999999997</v>
      </c>
      <c r="T35" s="596">
        <v>0.41399999999999998</v>
      </c>
      <c r="U35" s="568"/>
      <c r="V35" s="596">
        <v>0.56879999999999997</v>
      </c>
      <c r="W35" s="596">
        <v>0.41039999999999999</v>
      </c>
      <c r="X35" s="568"/>
      <c r="Y35" s="596">
        <v>0.60840000000000005</v>
      </c>
      <c r="Z35" s="596">
        <v>0.41039999999999999</v>
      </c>
      <c r="AA35" s="568"/>
      <c r="AB35" s="596">
        <v>0.70920000000000005</v>
      </c>
      <c r="AC35" s="596">
        <v>0.41760000000000003</v>
      </c>
      <c r="AD35" s="568"/>
      <c r="AE35" s="597">
        <v>0.78839999999999999</v>
      </c>
      <c r="AF35" s="597">
        <v>0.42480000000000001</v>
      </c>
      <c r="AG35" s="568"/>
      <c r="AH35" s="596">
        <v>0.94679999999999997</v>
      </c>
      <c r="AI35" s="596">
        <v>0.41760000000000003</v>
      </c>
      <c r="AJ35" s="568"/>
      <c r="AK35" s="596">
        <v>0.99359999999999993</v>
      </c>
      <c r="AL35" s="596">
        <v>0.39960000000000001</v>
      </c>
      <c r="AM35" s="568"/>
      <c r="AN35" s="596">
        <v>0.98640000000000005</v>
      </c>
      <c r="AO35" s="596">
        <v>0.41399999999999998</v>
      </c>
      <c r="AP35" s="568"/>
      <c r="AQ35" s="597">
        <v>0.96839999999999993</v>
      </c>
      <c r="AR35" s="597">
        <v>0.41039999999999999</v>
      </c>
      <c r="AS35" s="568"/>
      <c r="AT35" s="596">
        <v>0.94320000000000004</v>
      </c>
      <c r="AU35" s="596">
        <v>0.41760000000000003</v>
      </c>
      <c r="AV35" s="568"/>
      <c r="AW35" s="596">
        <v>0.92520000000000002</v>
      </c>
      <c r="AX35" s="596">
        <v>0.41760000000000003</v>
      </c>
      <c r="AY35" s="568"/>
      <c r="AZ35" s="596">
        <v>0.90359999999999996</v>
      </c>
      <c r="BA35" s="596">
        <v>0.42480000000000001</v>
      </c>
      <c r="BB35" s="568"/>
      <c r="BC35" s="597">
        <v>0.90360000000000007</v>
      </c>
      <c r="BD35" s="597">
        <v>0.42480000000000001</v>
      </c>
      <c r="BE35" s="568"/>
      <c r="BF35" s="596">
        <v>0.90720000000000001</v>
      </c>
      <c r="BG35" s="596">
        <v>0.43560000000000004</v>
      </c>
      <c r="BH35" s="568"/>
      <c r="BI35" s="596">
        <v>0.91800000000000004</v>
      </c>
      <c r="BJ35" s="596">
        <v>0.45</v>
      </c>
      <c r="BK35" s="568"/>
      <c r="BL35" s="596">
        <v>0.92879999999999996</v>
      </c>
      <c r="BM35" s="596">
        <v>0.4536</v>
      </c>
      <c r="BN35" s="568"/>
      <c r="BO35" s="597">
        <v>0.95040000000000002</v>
      </c>
      <c r="BP35" s="597">
        <v>0.46079999999999999</v>
      </c>
      <c r="BQ35" s="568"/>
      <c r="BR35" s="596">
        <v>0.95760000000000001</v>
      </c>
      <c r="BS35" s="596">
        <v>0.4536</v>
      </c>
      <c r="BT35" s="568"/>
      <c r="BU35" s="596">
        <v>0.93959999999999999</v>
      </c>
      <c r="BV35" s="596">
        <v>0.432</v>
      </c>
      <c r="BW35" s="568"/>
      <c r="BX35" s="596">
        <v>0.98639999999999994</v>
      </c>
      <c r="BY35" s="596">
        <v>0.4284</v>
      </c>
      <c r="BZ35" s="568"/>
      <c r="CA35" s="597">
        <v>0.89639999999999997</v>
      </c>
      <c r="CB35" s="596">
        <v>0.42120000000000002</v>
      </c>
    </row>
    <row r="36" spans="1:80">
      <c r="A36" s="470"/>
      <c r="B36" s="553"/>
      <c r="C36" s="598"/>
      <c r="D36" s="599"/>
      <c r="E36" s="600"/>
      <c r="F36" s="513"/>
      <c r="G36" s="513"/>
      <c r="H36" s="516"/>
      <c r="I36" s="512"/>
      <c r="J36" s="588"/>
      <c r="K36" s="601"/>
      <c r="L36" s="602"/>
      <c r="M36" s="588"/>
      <c r="N36" s="589"/>
      <c r="O36" s="603"/>
      <c r="P36" s="588"/>
      <c r="Q36" s="601"/>
      <c r="R36" s="603"/>
      <c r="S36" s="589"/>
      <c r="T36" s="601"/>
      <c r="U36" s="603"/>
      <c r="V36" s="588"/>
      <c r="W36" s="601"/>
      <c r="X36" s="602"/>
      <c r="Y36" s="588"/>
      <c r="Z36" s="589"/>
      <c r="AA36" s="603"/>
      <c r="AB36" s="588"/>
      <c r="AC36" s="601"/>
      <c r="AD36" s="603"/>
      <c r="AE36" s="589"/>
      <c r="AF36" s="601"/>
      <c r="AG36" s="603"/>
      <c r="AH36" s="588"/>
      <c r="AI36" s="601"/>
      <c r="AJ36" s="602"/>
      <c r="AK36" s="588"/>
      <c r="AL36" s="589"/>
      <c r="AM36" s="603"/>
      <c r="AN36" s="588"/>
      <c r="AO36" s="601"/>
      <c r="AP36" s="603"/>
      <c r="AQ36" s="589"/>
      <c r="AR36" s="601"/>
      <c r="AS36" s="603"/>
      <c r="AT36" s="588"/>
      <c r="AU36" s="601"/>
      <c r="AV36" s="602"/>
      <c r="AW36" s="588"/>
      <c r="AX36" s="589"/>
      <c r="AY36" s="603"/>
      <c r="AZ36" s="588"/>
      <c r="BA36" s="601"/>
      <c r="BB36" s="603"/>
      <c r="BC36" s="589"/>
      <c r="BD36" s="601"/>
      <c r="BE36" s="603"/>
      <c r="BF36" s="588"/>
      <c r="BG36" s="601"/>
      <c r="BH36" s="602"/>
      <c r="BI36" s="588"/>
      <c r="BJ36" s="589"/>
      <c r="BK36" s="603"/>
      <c r="BL36" s="588"/>
      <c r="BM36" s="601"/>
      <c r="BN36" s="603"/>
      <c r="BO36" s="589"/>
      <c r="BP36" s="601"/>
      <c r="BQ36" s="603"/>
      <c r="BR36" s="588"/>
      <c r="BS36" s="601"/>
      <c r="BT36" s="602"/>
      <c r="BU36" s="588"/>
      <c r="BV36" s="589"/>
      <c r="BW36" s="603"/>
      <c r="BX36" s="588"/>
      <c r="BY36" s="601"/>
      <c r="BZ36" s="603"/>
      <c r="CA36" s="589"/>
      <c r="CB36" s="601"/>
    </row>
    <row r="37" spans="1:80">
      <c r="A37" s="470"/>
      <c r="B37" s="553"/>
      <c r="C37" s="604" t="s">
        <v>159</v>
      </c>
      <c r="D37" s="605"/>
      <c r="E37" s="600"/>
      <c r="F37" s="513"/>
      <c r="G37" s="513"/>
      <c r="H37" s="516"/>
      <c r="I37" s="512"/>
      <c r="J37" s="513"/>
      <c r="K37" s="514"/>
      <c r="L37" s="515"/>
      <c r="M37" s="513"/>
      <c r="N37" s="516"/>
      <c r="O37" s="512"/>
      <c r="P37" s="513"/>
      <c r="Q37" s="514"/>
      <c r="R37" s="512"/>
      <c r="S37" s="516"/>
      <c r="T37" s="514"/>
      <c r="U37" s="512"/>
      <c r="V37" s="513"/>
      <c r="W37" s="514"/>
      <c r="X37" s="515"/>
      <c r="Y37" s="513"/>
      <c r="Z37" s="516"/>
      <c r="AA37" s="512"/>
      <c r="AB37" s="513"/>
      <c r="AC37" s="514"/>
      <c r="AD37" s="512"/>
      <c r="AE37" s="516"/>
      <c r="AF37" s="514"/>
      <c r="AG37" s="512"/>
      <c r="AH37" s="513"/>
      <c r="AI37" s="514"/>
      <c r="AJ37" s="515"/>
      <c r="AK37" s="513"/>
      <c r="AL37" s="516"/>
      <c r="AM37" s="512"/>
      <c r="AN37" s="513"/>
      <c r="AO37" s="514"/>
      <c r="AP37" s="512"/>
      <c r="AQ37" s="516"/>
      <c r="AR37" s="514"/>
      <c r="AS37" s="512"/>
      <c r="AT37" s="513"/>
      <c r="AU37" s="514"/>
      <c r="AV37" s="515"/>
      <c r="AW37" s="513"/>
      <c r="AX37" s="516"/>
      <c r="AY37" s="512"/>
      <c r="AZ37" s="513"/>
      <c r="BA37" s="514"/>
      <c r="BB37" s="512"/>
      <c r="BC37" s="516"/>
      <c r="BD37" s="514"/>
      <c r="BE37" s="512"/>
      <c r="BF37" s="513"/>
      <c r="BG37" s="514"/>
      <c r="BH37" s="515"/>
      <c r="BI37" s="513"/>
      <c r="BJ37" s="516"/>
      <c r="BK37" s="512"/>
      <c r="BL37" s="513"/>
      <c r="BM37" s="514"/>
      <c r="BN37" s="512"/>
      <c r="BO37" s="516"/>
      <c r="BP37" s="514"/>
      <c r="BQ37" s="512"/>
      <c r="BR37" s="513"/>
      <c r="BS37" s="514"/>
      <c r="BT37" s="515"/>
      <c r="BU37" s="513"/>
      <c r="BV37" s="516"/>
      <c r="BW37" s="512"/>
      <c r="BX37" s="513"/>
      <c r="BY37" s="514"/>
      <c r="BZ37" s="512"/>
      <c r="CA37" s="516"/>
      <c r="CB37" s="514"/>
    </row>
    <row r="38" spans="1:80">
      <c r="A38" s="470"/>
      <c r="B38" s="553"/>
      <c r="C38" s="564" t="s">
        <v>160</v>
      </c>
      <c r="D38" s="565"/>
      <c r="E38" s="592" t="s">
        <v>156</v>
      </c>
      <c r="F38" s="513"/>
      <c r="G38" s="513"/>
      <c r="H38" s="516"/>
      <c r="I38" s="512"/>
      <c r="J38" s="606">
        <v>0.1038</v>
      </c>
      <c r="K38" s="607">
        <v>0.13319999999999999</v>
      </c>
      <c r="L38" s="608"/>
      <c r="M38" s="606">
        <v>0.114</v>
      </c>
      <c r="N38" s="609">
        <v>0.15</v>
      </c>
      <c r="O38" s="610"/>
      <c r="P38" s="606">
        <v>9.4200000000000006E-2</v>
      </c>
      <c r="Q38" s="607">
        <v>0.123</v>
      </c>
      <c r="R38" s="610"/>
      <c r="S38" s="609">
        <v>0.105</v>
      </c>
      <c r="T38" s="607">
        <v>0.13140000000000002</v>
      </c>
      <c r="U38" s="610"/>
      <c r="V38" s="606">
        <v>0.2346</v>
      </c>
      <c r="W38" s="607">
        <v>0.14580000000000001</v>
      </c>
      <c r="X38" s="608"/>
      <c r="Y38" s="606">
        <v>0.26339999999999997</v>
      </c>
      <c r="Z38" s="609">
        <v>0.14399999999999999</v>
      </c>
      <c r="AA38" s="610"/>
      <c r="AB38" s="606">
        <v>0.1968</v>
      </c>
      <c r="AC38" s="607">
        <v>0.13739999999999999</v>
      </c>
      <c r="AD38" s="610"/>
      <c r="AE38" s="609">
        <v>0.22440000000000002</v>
      </c>
      <c r="AF38" s="607">
        <v>0.13200000000000001</v>
      </c>
      <c r="AG38" s="610"/>
      <c r="AH38" s="606">
        <v>0.40200000000000002</v>
      </c>
      <c r="AI38" s="607">
        <v>0.25559999999999999</v>
      </c>
      <c r="AJ38" s="608"/>
      <c r="AK38" s="606">
        <v>0.46200000000000002</v>
      </c>
      <c r="AL38" s="609">
        <v>0.26639999999999997</v>
      </c>
      <c r="AM38" s="610"/>
      <c r="AN38" s="606">
        <v>0.41399999999999998</v>
      </c>
      <c r="AO38" s="607">
        <v>0.27779999999999999</v>
      </c>
      <c r="AP38" s="610"/>
      <c r="AQ38" s="609">
        <v>0.47160000000000002</v>
      </c>
      <c r="AR38" s="607">
        <v>0.28920000000000007</v>
      </c>
      <c r="AS38" s="610"/>
      <c r="AT38" s="606">
        <v>0.38939999999999997</v>
      </c>
      <c r="AU38" s="607">
        <v>0.1968</v>
      </c>
      <c r="AV38" s="608"/>
      <c r="AW38" s="606">
        <v>0.42299999999999999</v>
      </c>
      <c r="AX38" s="609">
        <v>0.28799999999999998</v>
      </c>
      <c r="AY38" s="610"/>
      <c r="AZ38" s="606">
        <v>0.4824</v>
      </c>
      <c r="BA38" s="607">
        <v>0.29699999999999999</v>
      </c>
      <c r="BB38" s="610"/>
      <c r="BC38" s="609">
        <v>0.31260000000000004</v>
      </c>
      <c r="BD38" s="607">
        <v>0.27720000000000006</v>
      </c>
      <c r="BE38" s="610"/>
      <c r="BF38" s="606">
        <v>0.19739999999999999</v>
      </c>
      <c r="BG38" s="607">
        <v>0.19860000000000003</v>
      </c>
      <c r="BH38" s="608"/>
      <c r="BI38" s="606">
        <v>0.12960000000000002</v>
      </c>
      <c r="BJ38" s="609">
        <v>0.159</v>
      </c>
      <c r="BK38" s="610"/>
      <c r="BL38" s="606">
        <v>0.11940000000000001</v>
      </c>
      <c r="BM38" s="607">
        <v>0.16440000000000002</v>
      </c>
      <c r="BN38" s="610"/>
      <c r="BO38" s="609">
        <v>0.12240000000000001</v>
      </c>
      <c r="BP38" s="607">
        <v>0.14760000000000001</v>
      </c>
      <c r="BQ38" s="610"/>
      <c r="BR38" s="606">
        <v>0.12</v>
      </c>
      <c r="BS38" s="607">
        <v>0.13500000000000001</v>
      </c>
      <c r="BT38" s="608"/>
      <c r="BU38" s="606">
        <v>9.2999999999999999E-2</v>
      </c>
      <c r="BV38" s="609">
        <v>0.12539999999999998</v>
      </c>
      <c r="BW38" s="610"/>
      <c r="BX38" s="606">
        <v>9.5400000000000013E-2</v>
      </c>
      <c r="BY38" s="607">
        <v>0.1416</v>
      </c>
      <c r="BZ38" s="610"/>
      <c r="CA38" s="609">
        <v>0.105</v>
      </c>
      <c r="CB38" s="607">
        <v>0.13619999999999999</v>
      </c>
    </row>
    <row r="39" spans="1:80">
      <c r="A39" s="470"/>
      <c r="B39" s="553"/>
      <c r="C39" s="611"/>
      <c r="D39" s="612"/>
      <c r="E39" s="600"/>
      <c r="F39" s="513"/>
      <c r="G39" s="513"/>
      <c r="H39" s="516"/>
      <c r="I39" s="512"/>
      <c r="J39" s="513"/>
      <c r="K39" s="514"/>
      <c r="L39" s="515"/>
      <c r="M39" s="513"/>
      <c r="N39" s="516"/>
      <c r="O39" s="512"/>
      <c r="P39" s="513"/>
      <c r="Q39" s="514"/>
      <c r="R39" s="512"/>
      <c r="S39" s="516"/>
      <c r="T39" s="514"/>
      <c r="U39" s="512"/>
      <c r="V39" s="513"/>
      <c r="W39" s="514"/>
      <c r="X39" s="515"/>
      <c r="Y39" s="513"/>
      <c r="Z39" s="516"/>
      <c r="AA39" s="512"/>
      <c r="AB39" s="513"/>
      <c r="AC39" s="514"/>
      <c r="AD39" s="512"/>
      <c r="AE39" s="516"/>
      <c r="AF39" s="514"/>
      <c r="AG39" s="512"/>
      <c r="AH39" s="513"/>
      <c r="AI39" s="514"/>
      <c r="AJ39" s="515"/>
      <c r="AK39" s="513"/>
      <c r="AL39" s="516"/>
      <c r="AM39" s="512"/>
      <c r="AN39" s="513"/>
      <c r="AO39" s="514"/>
      <c r="AP39" s="512"/>
      <c r="AQ39" s="516"/>
      <c r="AR39" s="514"/>
      <c r="AS39" s="512"/>
      <c r="AT39" s="513"/>
      <c r="AU39" s="514"/>
      <c r="AV39" s="515"/>
      <c r="AW39" s="513"/>
      <c r="AX39" s="516"/>
      <c r="AY39" s="512"/>
      <c r="AZ39" s="513"/>
      <c r="BA39" s="514"/>
      <c r="BB39" s="512"/>
      <c r="BC39" s="516"/>
      <c r="BD39" s="514"/>
      <c r="BE39" s="512"/>
      <c r="BF39" s="513"/>
      <c r="BG39" s="514"/>
      <c r="BH39" s="515"/>
      <c r="BI39" s="513"/>
      <c r="BJ39" s="516"/>
      <c r="BK39" s="512"/>
      <c r="BL39" s="513"/>
      <c r="BM39" s="514"/>
      <c r="BN39" s="512"/>
      <c r="BO39" s="516"/>
      <c r="BP39" s="514"/>
      <c r="BQ39" s="512"/>
      <c r="BR39" s="513"/>
      <c r="BS39" s="514"/>
      <c r="BT39" s="515"/>
      <c r="BU39" s="513"/>
      <c r="BV39" s="516"/>
      <c r="BW39" s="512"/>
      <c r="BX39" s="513"/>
      <c r="BY39" s="514"/>
      <c r="BZ39" s="512"/>
      <c r="CA39" s="516"/>
      <c r="CB39" s="514"/>
    </row>
    <row r="40" spans="1:80">
      <c r="A40" s="470"/>
      <c r="B40" s="553"/>
      <c r="C40" s="613"/>
      <c r="D40" s="614"/>
      <c r="E40" s="600"/>
      <c r="F40" s="513"/>
      <c r="G40" s="513"/>
      <c r="H40" s="516"/>
      <c r="I40" s="512"/>
      <c r="J40" s="513"/>
      <c r="K40" s="514"/>
      <c r="L40" s="515"/>
      <c r="M40" s="513"/>
      <c r="N40" s="516"/>
      <c r="O40" s="512"/>
      <c r="P40" s="513"/>
      <c r="Q40" s="514"/>
      <c r="R40" s="512"/>
      <c r="S40" s="516"/>
      <c r="T40" s="514"/>
      <c r="U40" s="512"/>
      <c r="V40" s="513"/>
      <c r="W40" s="514"/>
      <c r="X40" s="515"/>
      <c r="Y40" s="513"/>
      <c r="Z40" s="516"/>
      <c r="AA40" s="512"/>
      <c r="AB40" s="513"/>
      <c r="AC40" s="514"/>
      <c r="AD40" s="512"/>
      <c r="AE40" s="516"/>
      <c r="AF40" s="514"/>
      <c r="AG40" s="512"/>
      <c r="AH40" s="513"/>
      <c r="AI40" s="514"/>
      <c r="AJ40" s="515"/>
      <c r="AK40" s="513"/>
      <c r="AL40" s="516"/>
      <c r="AM40" s="512"/>
      <c r="AN40" s="513"/>
      <c r="AO40" s="514"/>
      <c r="AP40" s="512"/>
      <c r="AQ40" s="516"/>
      <c r="AR40" s="514"/>
      <c r="AS40" s="512"/>
      <c r="AT40" s="513"/>
      <c r="AU40" s="514"/>
      <c r="AV40" s="515"/>
      <c r="AW40" s="513"/>
      <c r="AX40" s="516"/>
      <c r="AY40" s="512"/>
      <c r="AZ40" s="513"/>
      <c r="BA40" s="514"/>
      <c r="BB40" s="512"/>
      <c r="BC40" s="516"/>
      <c r="BD40" s="514"/>
      <c r="BE40" s="512"/>
      <c r="BF40" s="513"/>
      <c r="BG40" s="514"/>
      <c r="BH40" s="515"/>
      <c r="BI40" s="513"/>
      <c r="BJ40" s="516"/>
      <c r="BK40" s="512"/>
      <c r="BL40" s="513"/>
      <c r="BM40" s="514"/>
      <c r="BN40" s="512"/>
      <c r="BO40" s="516"/>
      <c r="BP40" s="514"/>
      <c r="BQ40" s="512"/>
      <c r="BR40" s="513"/>
      <c r="BS40" s="514"/>
      <c r="BT40" s="515"/>
      <c r="BU40" s="513"/>
      <c r="BV40" s="516"/>
      <c r="BW40" s="512"/>
      <c r="BX40" s="513"/>
      <c r="BY40" s="514"/>
      <c r="BZ40" s="512"/>
      <c r="CA40" s="516"/>
      <c r="CB40" s="514"/>
    </row>
    <row r="41" spans="1:80">
      <c r="A41" s="470"/>
      <c r="B41" s="553"/>
      <c r="C41" s="611"/>
      <c r="D41" s="612"/>
      <c r="E41" s="515"/>
      <c r="F41" s="513"/>
      <c r="G41" s="513"/>
      <c r="H41" s="516"/>
      <c r="I41" s="512"/>
      <c r="J41" s="513"/>
      <c r="K41" s="514"/>
      <c r="L41" s="515"/>
      <c r="M41" s="513"/>
      <c r="N41" s="516"/>
      <c r="O41" s="512"/>
      <c r="P41" s="513"/>
      <c r="Q41" s="514"/>
      <c r="R41" s="512"/>
      <c r="S41" s="516"/>
      <c r="T41" s="514"/>
      <c r="U41" s="512"/>
      <c r="V41" s="513"/>
      <c r="W41" s="514"/>
      <c r="X41" s="515"/>
      <c r="Y41" s="513"/>
      <c r="Z41" s="516"/>
      <c r="AA41" s="512"/>
      <c r="AB41" s="513"/>
      <c r="AC41" s="514"/>
      <c r="AD41" s="512"/>
      <c r="AE41" s="516"/>
      <c r="AF41" s="514"/>
      <c r="AG41" s="512"/>
      <c r="AH41" s="513"/>
      <c r="AI41" s="514"/>
      <c r="AJ41" s="515"/>
      <c r="AK41" s="513"/>
      <c r="AL41" s="516"/>
      <c r="AM41" s="512"/>
      <c r="AN41" s="513"/>
      <c r="AO41" s="514"/>
      <c r="AP41" s="512"/>
      <c r="AQ41" s="516"/>
      <c r="AR41" s="514"/>
      <c r="AS41" s="512"/>
      <c r="AT41" s="513"/>
      <c r="AU41" s="514"/>
      <c r="AV41" s="515"/>
      <c r="AW41" s="513"/>
      <c r="AX41" s="516"/>
      <c r="AY41" s="512"/>
      <c r="AZ41" s="513"/>
      <c r="BA41" s="514"/>
      <c r="BB41" s="512"/>
      <c r="BC41" s="516"/>
      <c r="BD41" s="514"/>
      <c r="BE41" s="512"/>
      <c r="BF41" s="513"/>
      <c r="BG41" s="514"/>
      <c r="BH41" s="515"/>
      <c r="BI41" s="513"/>
      <c r="BJ41" s="516"/>
      <c r="BK41" s="512"/>
      <c r="BL41" s="513"/>
      <c r="BM41" s="514"/>
      <c r="BN41" s="512"/>
      <c r="BO41" s="516"/>
      <c r="BP41" s="514"/>
      <c r="BQ41" s="512"/>
      <c r="BR41" s="513"/>
      <c r="BS41" s="514"/>
      <c r="BT41" s="515"/>
      <c r="BU41" s="513"/>
      <c r="BV41" s="516"/>
      <c r="BW41" s="512"/>
      <c r="BX41" s="513"/>
      <c r="BY41" s="514"/>
      <c r="BZ41" s="512"/>
      <c r="CA41" s="516"/>
      <c r="CB41" s="514"/>
    </row>
    <row r="42" spans="1:80" ht="15.75" thickBot="1">
      <c r="A42" s="470"/>
      <c r="B42" s="615"/>
      <c r="C42" s="616"/>
      <c r="D42" s="617"/>
      <c r="E42" s="618"/>
      <c r="F42" s="548"/>
      <c r="G42" s="548"/>
      <c r="H42" s="549"/>
      <c r="I42" s="547"/>
      <c r="J42" s="548"/>
      <c r="K42" s="619"/>
      <c r="L42" s="618"/>
      <c r="M42" s="548"/>
      <c r="N42" s="549"/>
      <c r="O42" s="547"/>
      <c r="P42" s="548"/>
      <c r="Q42" s="619"/>
      <c r="R42" s="547"/>
      <c r="S42" s="549"/>
      <c r="T42" s="619"/>
      <c r="U42" s="547"/>
      <c r="V42" s="548"/>
      <c r="W42" s="619"/>
      <c r="X42" s="618"/>
      <c r="Y42" s="548"/>
      <c r="Z42" s="549"/>
      <c r="AA42" s="547"/>
      <c r="AB42" s="548"/>
      <c r="AC42" s="619"/>
      <c r="AD42" s="547"/>
      <c r="AE42" s="549"/>
      <c r="AF42" s="619"/>
      <c r="AG42" s="547"/>
      <c r="AH42" s="548"/>
      <c r="AI42" s="619"/>
      <c r="AJ42" s="618"/>
      <c r="AK42" s="548"/>
      <c r="AL42" s="549"/>
      <c r="AM42" s="547"/>
      <c r="AN42" s="548"/>
      <c r="AO42" s="619"/>
      <c r="AP42" s="547"/>
      <c r="AQ42" s="549"/>
      <c r="AR42" s="619"/>
      <c r="AS42" s="547"/>
      <c r="AT42" s="548"/>
      <c r="AU42" s="619"/>
      <c r="AV42" s="618"/>
      <c r="AW42" s="548"/>
      <c r="AX42" s="549"/>
      <c r="AY42" s="547"/>
      <c r="AZ42" s="548"/>
      <c r="BA42" s="619"/>
      <c r="BB42" s="547"/>
      <c r="BC42" s="549"/>
      <c r="BD42" s="619"/>
      <c r="BE42" s="547"/>
      <c r="BF42" s="548"/>
      <c r="BG42" s="619"/>
      <c r="BH42" s="618"/>
      <c r="BI42" s="548"/>
      <c r="BJ42" s="549"/>
      <c r="BK42" s="547"/>
      <c r="BL42" s="548"/>
      <c r="BM42" s="619"/>
      <c r="BN42" s="547"/>
      <c r="BO42" s="549"/>
      <c r="BP42" s="619"/>
      <c r="BQ42" s="547"/>
      <c r="BR42" s="548"/>
      <c r="BS42" s="619"/>
      <c r="BT42" s="618"/>
      <c r="BU42" s="548"/>
      <c r="BV42" s="549"/>
      <c r="BW42" s="547"/>
      <c r="BX42" s="548"/>
      <c r="BY42" s="619"/>
      <c r="BZ42" s="547"/>
      <c r="CA42" s="549"/>
      <c r="CB42" s="619"/>
    </row>
    <row r="43" spans="1:80" ht="15" customHeight="1">
      <c r="A43" s="470"/>
      <c r="B43" s="620" t="s">
        <v>30</v>
      </c>
      <c r="C43" s="621"/>
      <c r="D43" s="622"/>
      <c r="E43" s="623" t="s">
        <v>5</v>
      </c>
      <c r="F43" s="624"/>
      <c r="G43" s="624"/>
      <c r="H43" s="625"/>
      <c r="I43" s="626"/>
      <c r="J43" s="627"/>
      <c r="K43" s="628"/>
      <c r="L43" s="629"/>
      <c r="M43" s="627"/>
      <c r="N43" s="630"/>
      <c r="O43" s="626"/>
      <c r="P43" s="627"/>
      <c r="Q43" s="628"/>
      <c r="R43" s="626"/>
      <c r="S43" s="630"/>
      <c r="T43" s="628"/>
      <c r="U43" s="626"/>
      <c r="V43" s="627"/>
      <c r="W43" s="628"/>
      <c r="X43" s="629"/>
      <c r="Y43" s="627"/>
      <c r="Z43" s="630"/>
      <c r="AA43" s="626"/>
      <c r="AB43" s="627"/>
      <c r="AC43" s="628"/>
      <c r="AD43" s="626"/>
      <c r="AE43" s="630"/>
      <c r="AF43" s="628"/>
      <c r="AG43" s="626"/>
      <c r="AH43" s="627"/>
      <c r="AI43" s="628"/>
      <c r="AJ43" s="629"/>
      <c r="AK43" s="627"/>
      <c r="AL43" s="630"/>
      <c r="AM43" s="626"/>
      <c r="AN43" s="627"/>
      <c r="AO43" s="628"/>
      <c r="AP43" s="626"/>
      <c r="AQ43" s="630"/>
      <c r="AR43" s="628"/>
      <c r="AS43" s="626"/>
      <c r="AT43" s="627"/>
      <c r="AU43" s="628"/>
      <c r="AV43" s="629"/>
      <c r="AW43" s="627"/>
      <c r="AX43" s="630"/>
      <c r="AY43" s="626"/>
      <c r="AZ43" s="627"/>
      <c r="BA43" s="628"/>
      <c r="BB43" s="626"/>
      <c r="BC43" s="630"/>
      <c r="BD43" s="628"/>
      <c r="BE43" s="626"/>
      <c r="BF43" s="627"/>
      <c r="BG43" s="628"/>
      <c r="BH43" s="629"/>
      <c r="BI43" s="627"/>
      <c r="BJ43" s="630"/>
      <c r="BK43" s="626"/>
      <c r="BL43" s="627"/>
      <c r="BM43" s="628"/>
      <c r="BN43" s="626"/>
      <c r="BO43" s="630"/>
      <c r="BP43" s="628"/>
      <c r="BQ43" s="626"/>
      <c r="BR43" s="627"/>
      <c r="BS43" s="628"/>
      <c r="BT43" s="629"/>
      <c r="BU43" s="627"/>
      <c r="BV43" s="630"/>
      <c r="BW43" s="626"/>
      <c r="BX43" s="627"/>
      <c r="BY43" s="628"/>
      <c r="BZ43" s="626"/>
      <c r="CA43" s="630"/>
      <c r="CB43" s="628"/>
    </row>
    <row r="44" spans="1:80" ht="15.75" customHeight="1" thickBot="1">
      <c r="A44" s="470"/>
      <c r="B44" s="631" t="s">
        <v>31</v>
      </c>
      <c r="C44" s="632"/>
      <c r="D44" s="633"/>
      <c r="E44" s="634" t="s">
        <v>5</v>
      </c>
      <c r="F44" s="635"/>
      <c r="G44" s="635"/>
      <c r="H44" s="636"/>
      <c r="I44" s="637"/>
      <c r="J44" s="638"/>
      <c r="K44" s="639"/>
      <c r="L44" s="640"/>
      <c r="M44" s="638"/>
      <c r="N44" s="641"/>
      <c r="O44" s="637"/>
      <c r="P44" s="638"/>
      <c r="Q44" s="639"/>
      <c r="R44" s="637"/>
      <c r="S44" s="641"/>
      <c r="T44" s="639"/>
      <c r="U44" s="637"/>
      <c r="V44" s="638"/>
      <c r="W44" s="639"/>
      <c r="X44" s="640"/>
      <c r="Y44" s="638"/>
      <c r="Z44" s="641"/>
      <c r="AA44" s="637"/>
      <c r="AB44" s="638"/>
      <c r="AC44" s="639"/>
      <c r="AD44" s="637"/>
      <c r="AE44" s="641"/>
      <c r="AF44" s="639"/>
      <c r="AG44" s="637"/>
      <c r="AH44" s="638"/>
      <c r="AI44" s="639"/>
      <c r="AJ44" s="640"/>
      <c r="AK44" s="638"/>
      <c r="AL44" s="641"/>
      <c r="AM44" s="637"/>
      <c r="AN44" s="638"/>
      <c r="AO44" s="639"/>
      <c r="AP44" s="637"/>
      <c r="AQ44" s="641"/>
      <c r="AR44" s="639"/>
      <c r="AS44" s="637"/>
      <c r="AT44" s="638"/>
      <c r="AU44" s="639"/>
      <c r="AV44" s="640"/>
      <c r="AW44" s="638"/>
      <c r="AX44" s="641"/>
      <c r="AY44" s="637"/>
      <c r="AZ44" s="638"/>
      <c r="BA44" s="639"/>
      <c r="BB44" s="637"/>
      <c r="BC44" s="641"/>
      <c r="BD44" s="639"/>
      <c r="BE44" s="637"/>
      <c r="BF44" s="638"/>
      <c r="BG44" s="639"/>
      <c r="BH44" s="640"/>
      <c r="BI44" s="638"/>
      <c r="BJ44" s="641"/>
      <c r="BK44" s="637"/>
      <c r="BL44" s="638"/>
      <c r="BM44" s="639"/>
      <c r="BN44" s="637"/>
      <c r="BO44" s="641"/>
      <c r="BP44" s="639"/>
      <c r="BQ44" s="637"/>
      <c r="BR44" s="638"/>
      <c r="BS44" s="639"/>
      <c r="BT44" s="640"/>
      <c r="BU44" s="638"/>
      <c r="BV44" s="641"/>
      <c r="BW44" s="637"/>
      <c r="BX44" s="638"/>
      <c r="BY44" s="639"/>
      <c r="BZ44" s="637"/>
      <c r="CA44" s="641"/>
      <c r="CB44" s="639"/>
    </row>
    <row r="45" spans="1:80" ht="15" customHeight="1">
      <c r="A45" s="470"/>
      <c r="B45" s="620" t="s">
        <v>9</v>
      </c>
      <c r="C45" s="642"/>
      <c r="D45" s="643" t="s">
        <v>7</v>
      </c>
      <c r="E45" s="644"/>
      <c r="F45" s="645"/>
      <c r="G45" s="645"/>
      <c r="H45" s="646"/>
      <c r="I45" s="626"/>
      <c r="J45" s="627"/>
      <c r="K45" s="628"/>
      <c r="L45" s="629"/>
      <c r="M45" s="627"/>
      <c r="N45" s="630"/>
      <c r="O45" s="626"/>
      <c r="P45" s="627"/>
      <c r="Q45" s="628"/>
      <c r="R45" s="626"/>
      <c r="S45" s="630"/>
      <c r="T45" s="628"/>
      <c r="U45" s="626"/>
      <c r="V45" s="627"/>
      <c r="W45" s="628"/>
      <c r="X45" s="629"/>
      <c r="Y45" s="627"/>
      <c r="Z45" s="630"/>
      <c r="AA45" s="626"/>
      <c r="AB45" s="627"/>
      <c r="AC45" s="628"/>
      <c r="AD45" s="626"/>
      <c r="AE45" s="630"/>
      <c r="AF45" s="628"/>
      <c r="AG45" s="626"/>
      <c r="AH45" s="627"/>
      <c r="AI45" s="628"/>
      <c r="AJ45" s="629"/>
      <c r="AK45" s="627"/>
      <c r="AL45" s="630"/>
      <c r="AM45" s="626"/>
      <c r="AN45" s="627"/>
      <c r="AO45" s="628"/>
      <c r="AP45" s="626"/>
      <c r="AQ45" s="630"/>
      <c r="AR45" s="628"/>
      <c r="AS45" s="626"/>
      <c r="AT45" s="627"/>
      <c r="AU45" s="628"/>
      <c r="AV45" s="629"/>
      <c r="AW45" s="627"/>
      <c r="AX45" s="630"/>
      <c r="AY45" s="626"/>
      <c r="AZ45" s="627"/>
      <c r="BA45" s="628"/>
      <c r="BB45" s="626"/>
      <c r="BC45" s="630"/>
      <c r="BD45" s="628"/>
      <c r="BE45" s="626"/>
      <c r="BF45" s="627"/>
      <c r="BG45" s="628"/>
      <c r="BH45" s="629"/>
      <c r="BI45" s="627"/>
      <c r="BJ45" s="630"/>
      <c r="BK45" s="626"/>
      <c r="BL45" s="627"/>
      <c r="BM45" s="628"/>
      <c r="BN45" s="626"/>
      <c r="BO45" s="630"/>
      <c r="BP45" s="628"/>
      <c r="BQ45" s="626"/>
      <c r="BR45" s="627"/>
      <c r="BS45" s="628"/>
      <c r="BT45" s="629"/>
      <c r="BU45" s="627"/>
      <c r="BV45" s="630"/>
      <c r="BW45" s="626"/>
      <c r="BX45" s="627"/>
      <c r="BY45" s="628"/>
      <c r="BZ45" s="626"/>
      <c r="CA45" s="630"/>
      <c r="CB45" s="628"/>
    </row>
    <row r="46" spans="1:80" ht="15" customHeight="1">
      <c r="A46" s="470"/>
      <c r="B46" s="647"/>
      <c r="C46" s="648"/>
      <c r="D46" s="649" t="s">
        <v>136</v>
      </c>
      <c r="E46" s="650"/>
      <c r="F46" s="651"/>
      <c r="G46" s="651"/>
      <c r="H46" s="652"/>
      <c r="I46" s="653"/>
      <c r="J46" s="654"/>
      <c r="K46" s="655"/>
      <c r="L46" s="656"/>
      <c r="M46" s="654"/>
      <c r="N46" s="657"/>
      <c r="O46" s="653"/>
      <c r="P46" s="654"/>
      <c r="Q46" s="655"/>
      <c r="R46" s="653"/>
      <c r="S46" s="657"/>
      <c r="T46" s="655"/>
      <c r="U46" s="653"/>
      <c r="V46" s="654"/>
      <c r="W46" s="655"/>
      <c r="X46" s="656"/>
      <c r="Y46" s="654"/>
      <c r="Z46" s="657"/>
      <c r="AA46" s="653"/>
      <c r="AB46" s="654"/>
      <c r="AC46" s="655"/>
      <c r="AD46" s="653"/>
      <c r="AE46" s="657"/>
      <c r="AF46" s="655"/>
      <c r="AG46" s="653"/>
      <c r="AH46" s="654"/>
      <c r="AI46" s="655"/>
      <c r="AJ46" s="656"/>
      <c r="AK46" s="654"/>
      <c r="AL46" s="657"/>
      <c r="AM46" s="653"/>
      <c r="AN46" s="654"/>
      <c r="AO46" s="655"/>
      <c r="AP46" s="653"/>
      <c r="AQ46" s="657"/>
      <c r="AR46" s="655"/>
      <c r="AS46" s="653"/>
      <c r="AT46" s="654"/>
      <c r="AU46" s="655"/>
      <c r="AV46" s="656"/>
      <c r="AW46" s="654"/>
      <c r="AX46" s="657"/>
      <c r="AY46" s="653"/>
      <c r="AZ46" s="654"/>
      <c r="BA46" s="655"/>
      <c r="BB46" s="653"/>
      <c r="BC46" s="657"/>
      <c r="BD46" s="655"/>
      <c r="BE46" s="653"/>
      <c r="BF46" s="654"/>
      <c r="BG46" s="655"/>
      <c r="BH46" s="656"/>
      <c r="BI46" s="654"/>
      <c r="BJ46" s="657"/>
      <c r="BK46" s="653"/>
      <c r="BL46" s="654"/>
      <c r="BM46" s="655"/>
      <c r="BN46" s="653"/>
      <c r="BO46" s="657"/>
      <c r="BP46" s="655"/>
      <c r="BQ46" s="653"/>
      <c r="BR46" s="654"/>
      <c r="BS46" s="655"/>
      <c r="BT46" s="656"/>
      <c r="BU46" s="654"/>
      <c r="BV46" s="657"/>
      <c r="BW46" s="653"/>
      <c r="BX46" s="654"/>
      <c r="BY46" s="655"/>
      <c r="BZ46" s="653"/>
      <c r="CA46" s="657"/>
      <c r="CB46" s="655"/>
    </row>
    <row r="47" spans="1:80" ht="15.75" customHeight="1" thickBot="1">
      <c r="A47" s="470"/>
      <c r="B47" s="658"/>
      <c r="C47" s="659"/>
      <c r="D47" s="660" t="s">
        <v>36</v>
      </c>
      <c r="E47" s="631" t="s">
        <v>161</v>
      </c>
      <c r="F47" s="632"/>
      <c r="G47" s="632"/>
      <c r="H47" s="633"/>
      <c r="I47" s="661" t="s">
        <v>162</v>
      </c>
      <c r="J47" s="662"/>
      <c r="K47" s="663"/>
      <c r="L47" s="661" t="s">
        <v>162</v>
      </c>
      <c r="M47" s="662"/>
      <c r="N47" s="663"/>
      <c r="O47" s="661" t="s">
        <v>162</v>
      </c>
      <c r="P47" s="662"/>
      <c r="Q47" s="663"/>
      <c r="R47" s="661" t="s">
        <v>162</v>
      </c>
      <c r="S47" s="662"/>
      <c r="T47" s="663"/>
      <c r="U47" s="661" t="s">
        <v>162</v>
      </c>
      <c r="V47" s="662"/>
      <c r="W47" s="663"/>
      <c r="X47" s="661" t="s">
        <v>162</v>
      </c>
      <c r="Y47" s="662"/>
      <c r="Z47" s="663"/>
      <c r="AA47" s="661" t="s">
        <v>162</v>
      </c>
      <c r="AB47" s="662"/>
      <c r="AC47" s="663"/>
      <c r="AD47" s="661" t="s">
        <v>162</v>
      </c>
      <c r="AE47" s="662"/>
      <c r="AF47" s="663"/>
      <c r="AG47" s="661" t="s">
        <v>162</v>
      </c>
      <c r="AH47" s="662"/>
      <c r="AI47" s="663"/>
      <c r="AJ47" s="661" t="s">
        <v>162</v>
      </c>
      <c r="AK47" s="662"/>
      <c r="AL47" s="663"/>
      <c r="AM47" s="661" t="s">
        <v>162</v>
      </c>
      <c r="AN47" s="662"/>
      <c r="AO47" s="663"/>
      <c r="AP47" s="661" t="s">
        <v>162</v>
      </c>
      <c r="AQ47" s="662"/>
      <c r="AR47" s="663"/>
      <c r="AS47" s="661" t="s">
        <v>162</v>
      </c>
      <c r="AT47" s="662"/>
      <c r="AU47" s="663"/>
      <c r="AV47" s="661" t="s">
        <v>162</v>
      </c>
      <c r="AW47" s="662"/>
      <c r="AX47" s="663"/>
      <c r="AY47" s="661" t="s">
        <v>162</v>
      </c>
      <c r="AZ47" s="662"/>
      <c r="BA47" s="663"/>
      <c r="BB47" s="661" t="s">
        <v>162</v>
      </c>
      <c r="BC47" s="662"/>
      <c r="BD47" s="663"/>
      <c r="BE47" s="661" t="s">
        <v>162</v>
      </c>
      <c r="BF47" s="662"/>
      <c r="BG47" s="663"/>
      <c r="BH47" s="661" t="s">
        <v>162</v>
      </c>
      <c r="BI47" s="662"/>
      <c r="BJ47" s="663"/>
      <c r="BK47" s="661" t="s">
        <v>162</v>
      </c>
      <c r="BL47" s="662"/>
      <c r="BM47" s="663"/>
      <c r="BN47" s="661" t="s">
        <v>162</v>
      </c>
      <c r="BO47" s="662"/>
      <c r="BP47" s="663"/>
      <c r="BQ47" s="661" t="s">
        <v>162</v>
      </c>
      <c r="BR47" s="662"/>
      <c r="BS47" s="663"/>
      <c r="BT47" s="661" t="s">
        <v>162</v>
      </c>
      <c r="BU47" s="662"/>
      <c r="BV47" s="663"/>
      <c r="BW47" s="661" t="s">
        <v>162</v>
      </c>
      <c r="BX47" s="662"/>
      <c r="BY47" s="663"/>
      <c r="BZ47" s="661" t="s">
        <v>162</v>
      </c>
      <c r="CA47" s="662"/>
      <c r="CB47" s="663"/>
    </row>
    <row r="48" spans="1:80" ht="15" customHeight="1">
      <c r="A48" s="470"/>
      <c r="B48" s="664" t="s">
        <v>16</v>
      </c>
      <c r="C48" s="665"/>
      <c r="D48" s="666"/>
      <c r="E48" s="623" t="s">
        <v>33</v>
      </c>
      <c r="F48" s="624"/>
      <c r="G48" s="624"/>
      <c r="H48" s="624"/>
      <c r="I48" s="667">
        <v>0.81725813388046886</v>
      </c>
      <c r="J48" s="668"/>
      <c r="K48" s="669"/>
      <c r="L48" s="667">
        <v>0.79036927417520675</v>
      </c>
      <c r="M48" s="668"/>
      <c r="N48" s="669"/>
      <c r="O48" s="667">
        <v>0.80125785640132552</v>
      </c>
      <c r="P48" s="668"/>
      <c r="Q48" s="669"/>
      <c r="R48" s="667">
        <v>0.79725824114544519</v>
      </c>
      <c r="S48" s="668"/>
      <c r="T48" s="669"/>
      <c r="U48" s="667">
        <v>0.78766954122089361</v>
      </c>
      <c r="V48" s="668"/>
      <c r="W48" s="669"/>
      <c r="X48" s="667">
        <v>0.79391792168756248</v>
      </c>
      <c r="Y48" s="668"/>
      <c r="Z48" s="669"/>
      <c r="AA48" s="667">
        <v>0.78255318016343978</v>
      </c>
      <c r="AB48" s="668"/>
      <c r="AC48" s="669"/>
      <c r="AD48" s="667">
        <v>0.77706387848082314</v>
      </c>
      <c r="AE48" s="668"/>
      <c r="AF48" s="669"/>
      <c r="AG48" s="667">
        <v>0.81853213835927818</v>
      </c>
      <c r="AH48" s="668"/>
      <c r="AI48" s="669"/>
      <c r="AJ48" s="667">
        <v>0.8287423021801168</v>
      </c>
      <c r="AK48" s="668"/>
      <c r="AL48" s="669"/>
      <c r="AM48" s="667">
        <v>0.85059456954603829</v>
      </c>
      <c r="AN48" s="668"/>
      <c r="AO48" s="669"/>
      <c r="AP48" s="667">
        <v>0.83824475641229945</v>
      </c>
      <c r="AQ48" s="668"/>
      <c r="AR48" s="669"/>
      <c r="AS48" s="667">
        <v>0.8329744068856878</v>
      </c>
      <c r="AT48" s="668"/>
      <c r="AU48" s="669"/>
      <c r="AV48" s="667">
        <v>0.8261024833372892</v>
      </c>
      <c r="AW48" s="668"/>
      <c r="AX48" s="669"/>
      <c r="AY48" s="667">
        <v>0.82197047434634707</v>
      </c>
      <c r="AZ48" s="668"/>
      <c r="BA48" s="669"/>
      <c r="BB48" s="667">
        <v>0.82264930652115875</v>
      </c>
      <c r="BC48" s="668"/>
      <c r="BD48" s="669"/>
      <c r="BE48" s="667">
        <v>0.83068823993835739</v>
      </c>
      <c r="BF48" s="668"/>
      <c r="BG48" s="669"/>
      <c r="BH48" s="667">
        <v>0.82219219164377866</v>
      </c>
      <c r="BI48" s="668"/>
      <c r="BJ48" s="669"/>
      <c r="BK48" s="667">
        <v>0.83096531057805367</v>
      </c>
      <c r="BL48" s="668"/>
      <c r="BM48" s="669"/>
      <c r="BN48" s="667">
        <v>0.83541708224394007</v>
      </c>
      <c r="BO48" s="668"/>
      <c r="BP48" s="669"/>
      <c r="BQ48" s="667">
        <v>0.84098734245229734</v>
      </c>
      <c r="BR48" s="668"/>
      <c r="BS48" s="669"/>
      <c r="BT48" s="667">
        <v>0.85523586695205067</v>
      </c>
      <c r="BU48" s="668"/>
      <c r="BV48" s="669"/>
      <c r="BW48" s="667">
        <v>0.8617859918453542</v>
      </c>
      <c r="BX48" s="668"/>
      <c r="BY48" s="669"/>
      <c r="BZ48" s="667">
        <v>0.84265791905305176</v>
      </c>
      <c r="CA48" s="668"/>
      <c r="CB48" s="669"/>
    </row>
    <row r="49" spans="1:80" ht="15" customHeight="1">
      <c r="A49" s="470"/>
      <c r="B49" s="670"/>
      <c r="C49" s="671"/>
      <c r="D49" s="672"/>
      <c r="E49" s="673" t="s">
        <v>34</v>
      </c>
      <c r="F49" s="674"/>
      <c r="G49" s="674"/>
      <c r="H49" s="674"/>
      <c r="I49" s="675">
        <v>0.86070013278452706</v>
      </c>
      <c r="J49" s="676"/>
      <c r="K49" s="677"/>
      <c r="L49" s="675">
        <v>0.83562606902135861</v>
      </c>
      <c r="M49" s="676"/>
      <c r="N49" s="677"/>
      <c r="O49" s="675">
        <v>0.82624597830576851</v>
      </c>
      <c r="P49" s="676"/>
      <c r="Q49" s="677"/>
      <c r="R49" s="675">
        <v>0.80835595975891583</v>
      </c>
      <c r="S49" s="676"/>
      <c r="T49" s="677"/>
      <c r="U49" s="675">
        <v>0.82166448199704223</v>
      </c>
      <c r="V49" s="676"/>
      <c r="W49" s="677"/>
      <c r="X49" s="675">
        <v>0.83577831132899727</v>
      </c>
      <c r="Y49" s="676"/>
      <c r="Z49" s="677"/>
      <c r="AA49" s="675">
        <v>0.85091505349207885</v>
      </c>
      <c r="AB49" s="676"/>
      <c r="AC49" s="677"/>
      <c r="AD49" s="675">
        <v>0.86458469821831485</v>
      </c>
      <c r="AE49" s="676"/>
      <c r="AF49" s="677"/>
      <c r="AG49" s="675">
        <v>0.88249659987158591</v>
      </c>
      <c r="AH49" s="676"/>
      <c r="AI49" s="677"/>
      <c r="AJ49" s="675">
        <v>0.89119262347562456</v>
      </c>
      <c r="AK49" s="676"/>
      <c r="AL49" s="677"/>
      <c r="AM49" s="675">
        <v>0.89796299559410875</v>
      </c>
      <c r="AN49" s="676"/>
      <c r="AO49" s="677"/>
      <c r="AP49" s="675">
        <v>0.8843225807305044</v>
      </c>
      <c r="AQ49" s="676"/>
      <c r="AR49" s="677"/>
      <c r="AS49" s="675">
        <v>0.87925764042623655</v>
      </c>
      <c r="AT49" s="676"/>
      <c r="AU49" s="677"/>
      <c r="AV49" s="675">
        <v>0.86808643988568213</v>
      </c>
      <c r="AW49" s="676"/>
      <c r="AX49" s="677"/>
      <c r="AY49" s="675">
        <v>0.86907109701798668</v>
      </c>
      <c r="AZ49" s="676"/>
      <c r="BA49" s="677"/>
      <c r="BB49" s="675">
        <v>0.85607282378909233</v>
      </c>
      <c r="BC49" s="676"/>
      <c r="BD49" s="677"/>
      <c r="BE49" s="675">
        <v>0.85200312871388439</v>
      </c>
      <c r="BF49" s="676"/>
      <c r="BG49" s="677"/>
      <c r="BH49" s="675">
        <v>0.85589633890337413</v>
      </c>
      <c r="BI49" s="676"/>
      <c r="BJ49" s="677"/>
      <c r="BK49" s="675">
        <v>0.86775301344393474</v>
      </c>
      <c r="BL49" s="676"/>
      <c r="BM49" s="677"/>
      <c r="BN49" s="675">
        <v>0.87609277086711712</v>
      </c>
      <c r="BO49" s="676"/>
      <c r="BP49" s="677"/>
      <c r="BQ49" s="675">
        <v>0.8816724994509666</v>
      </c>
      <c r="BR49" s="676"/>
      <c r="BS49" s="677"/>
      <c r="BT49" s="675">
        <v>0.8875304599770969</v>
      </c>
      <c r="BU49" s="676"/>
      <c r="BV49" s="677"/>
      <c r="BW49" s="675">
        <v>0.90284821583227248</v>
      </c>
      <c r="BX49" s="676"/>
      <c r="BY49" s="677"/>
      <c r="BZ49" s="675">
        <v>0.88881878751989996</v>
      </c>
      <c r="CA49" s="676"/>
      <c r="CB49" s="677"/>
    </row>
    <row r="50" spans="1:80" ht="15" customHeight="1">
      <c r="A50" s="470"/>
      <c r="B50" s="670"/>
      <c r="C50" s="671"/>
      <c r="D50" s="672"/>
      <c r="E50" s="673" t="s">
        <v>163</v>
      </c>
      <c r="F50" s="674"/>
      <c r="G50" s="674"/>
      <c r="H50" s="674"/>
      <c r="I50" s="650"/>
      <c r="J50" s="651"/>
      <c r="K50" s="652"/>
      <c r="L50" s="650"/>
      <c r="M50" s="651"/>
      <c r="N50" s="651"/>
      <c r="O50" s="650"/>
      <c r="P50" s="651"/>
      <c r="Q50" s="652"/>
      <c r="R50" s="650"/>
      <c r="S50" s="651"/>
      <c r="T50" s="652"/>
      <c r="U50" s="650"/>
      <c r="V50" s="651"/>
      <c r="W50" s="652"/>
      <c r="X50" s="650"/>
      <c r="Y50" s="651"/>
      <c r="Z50" s="652"/>
      <c r="AA50" s="650"/>
      <c r="AB50" s="651"/>
      <c r="AC50" s="652"/>
      <c r="AD50" s="650"/>
      <c r="AE50" s="651"/>
      <c r="AF50" s="652"/>
      <c r="AG50" s="650"/>
      <c r="AH50" s="651"/>
      <c r="AI50" s="652"/>
      <c r="AJ50" s="650"/>
      <c r="AK50" s="651"/>
      <c r="AL50" s="652"/>
      <c r="AM50" s="650"/>
      <c r="AN50" s="651"/>
      <c r="AO50" s="652"/>
      <c r="AP50" s="650"/>
      <c r="AQ50" s="651"/>
      <c r="AR50" s="652"/>
      <c r="AS50" s="650"/>
      <c r="AT50" s="651"/>
      <c r="AU50" s="652"/>
      <c r="AV50" s="650"/>
      <c r="AW50" s="651"/>
      <c r="AX50" s="652"/>
      <c r="AY50" s="650"/>
      <c r="AZ50" s="651"/>
      <c r="BA50" s="652"/>
      <c r="BB50" s="650"/>
      <c r="BC50" s="651"/>
      <c r="BD50" s="652"/>
      <c r="BE50" s="650"/>
      <c r="BF50" s="651"/>
      <c r="BG50" s="652"/>
      <c r="BH50" s="650"/>
      <c r="BI50" s="651"/>
      <c r="BJ50" s="652"/>
      <c r="BK50" s="650"/>
      <c r="BL50" s="651"/>
      <c r="BM50" s="652"/>
      <c r="BN50" s="650"/>
      <c r="BO50" s="651"/>
      <c r="BP50" s="652"/>
      <c r="BQ50" s="650"/>
      <c r="BR50" s="651"/>
      <c r="BS50" s="652"/>
      <c r="BT50" s="650"/>
      <c r="BU50" s="651"/>
      <c r="BV50" s="652"/>
      <c r="BW50" s="650"/>
      <c r="BX50" s="651"/>
      <c r="BY50" s="652"/>
      <c r="BZ50" s="650"/>
      <c r="CA50" s="651"/>
      <c r="CB50" s="652"/>
    </row>
    <row r="51" spans="1:80" ht="15.75" customHeight="1" thickBot="1">
      <c r="A51" s="470"/>
      <c r="B51" s="678"/>
      <c r="C51" s="679"/>
      <c r="D51" s="680"/>
      <c r="E51" s="634" t="s">
        <v>163</v>
      </c>
      <c r="F51" s="635"/>
      <c r="G51" s="635"/>
      <c r="H51" s="635"/>
      <c r="I51" s="631"/>
      <c r="J51" s="632"/>
      <c r="K51" s="633"/>
      <c r="L51" s="631"/>
      <c r="M51" s="632"/>
      <c r="N51" s="632"/>
      <c r="O51" s="631"/>
      <c r="P51" s="632"/>
      <c r="Q51" s="633"/>
      <c r="R51" s="631"/>
      <c r="S51" s="632"/>
      <c r="T51" s="633"/>
      <c r="U51" s="631"/>
      <c r="V51" s="632"/>
      <c r="W51" s="633"/>
      <c r="X51" s="631"/>
      <c r="Y51" s="632"/>
      <c r="Z51" s="633"/>
      <c r="AA51" s="631"/>
      <c r="AB51" s="632"/>
      <c r="AC51" s="633"/>
      <c r="AD51" s="631"/>
      <c r="AE51" s="632"/>
      <c r="AF51" s="633"/>
      <c r="AG51" s="631"/>
      <c r="AH51" s="632"/>
      <c r="AI51" s="633"/>
      <c r="AJ51" s="631"/>
      <c r="AK51" s="632"/>
      <c r="AL51" s="633"/>
      <c r="AM51" s="631"/>
      <c r="AN51" s="632"/>
      <c r="AO51" s="633"/>
      <c r="AP51" s="631"/>
      <c r="AQ51" s="632"/>
      <c r="AR51" s="633"/>
      <c r="AS51" s="631"/>
      <c r="AT51" s="632"/>
      <c r="AU51" s="633"/>
      <c r="AV51" s="631"/>
      <c r="AW51" s="632"/>
      <c r="AX51" s="633"/>
      <c r="AY51" s="631"/>
      <c r="AZ51" s="632"/>
      <c r="BA51" s="633"/>
      <c r="BB51" s="631"/>
      <c r="BC51" s="632"/>
      <c r="BD51" s="633"/>
      <c r="BE51" s="631"/>
      <c r="BF51" s="632"/>
      <c r="BG51" s="633"/>
      <c r="BH51" s="631"/>
      <c r="BI51" s="632"/>
      <c r="BJ51" s="633"/>
      <c r="BK51" s="631"/>
      <c r="BL51" s="632"/>
      <c r="BM51" s="633"/>
      <c r="BN51" s="631"/>
      <c r="BO51" s="632"/>
      <c r="BP51" s="633"/>
      <c r="BQ51" s="631"/>
      <c r="BR51" s="632"/>
      <c r="BS51" s="633"/>
      <c r="BT51" s="631"/>
      <c r="BU51" s="632"/>
      <c r="BV51" s="633"/>
      <c r="BW51" s="631"/>
      <c r="BX51" s="632"/>
      <c r="BY51" s="633"/>
      <c r="BZ51" s="631"/>
      <c r="CA51" s="632"/>
      <c r="CB51" s="633"/>
    </row>
    <row r="52" spans="1:80" ht="15" customHeight="1">
      <c r="A52" s="470"/>
      <c r="B52" s="620" t="s">
        <v>15</v>
      </c>
      <c r="C52" s="681"/>
      <c r="D52" s="681"/>
      <c r="E52" s="682" t="s">
        <v>24</v>
      </c>
      <c r="F52" s="683"/>
      <c r="G52" s="683"/>
      <c r="H52" s="684"/>
      <c r="I52" s="685">
        <f>((((J8*J8+K8*K8)/($C$8*$C$8))*$D$60)+(((J6*J6+K6*K6)/($C$8*$C$8))*$D$58))</f>
        <v>4.0433029200000001E-3</v>
      </c>
      <c r="J52" s="686" t="s">
        <v>13</v>
      </c>
      <c r="K52" s="687">
        <f>((($C$60/100)*((J8*J8+K8*K8)/$C$8))+(($C$58/100)*(J6*J6+K6*K6)/$C$8))</f>
        <v>6.3748425600000005E-2</v>
      </c>
      <c r="L52" s="688">
        <f>((((M8*M8+N8*N8)/($C$8*$C$8))*$D$60)+(((M6*M6+N6*N6)/($C$8*$C$8))*$D$58))</f>
        <v>3.4487010000000002E-3</v>
      </c>
      <c r="M52" s="689" t="s">
        <v>13</v>
      </c>
      <c r="N52" s="687">
        <f>((($C$60/100)*((M8*M8+N8*N8)/$C$8))+(($C$58/100)*(M6*M6+N6*N6)/$C$8))</f>
        <v>5.4373680000000008E-2</v>
      </c>
      <c r="O52" s="688">
        <f>((((P8*P8+Q8*Q8)/($C$8*$C$8))*$D$60)+(((P6*P6+Q6*Q6)/($C$8*$C$8))*$D$58))</f>
        <v>4.0285562400000008E-3</v>
      </c>
      <c r="P52" s="686" t="s">
        <v>13</v>
      </c>
      <c r="Q52" s="687">
        <f>((($C$60/100)*((P8*P8+Q8*Q8)/$C$8))+(($C$58/100)*(P6*P6+Q6*Q6)/$C$8))</f>
        <v>6.3515923200000005E-2</v>
      </c>
      <c r="R52" s="688">
        <f>((((S8*S8+T8*T8)/($C$8*$C$8))*$D$60)+(((S6*S6+T6*T6)/($C$8*$C$8))*$D$58))</f>
        <v>3.4218709200000007E-3</v>
      </c>
      <c r="S52" s="686" t="s">
        <v>13</v>
      </c>
      <c r="T52" s="687">
        <f>((($C$60/100)*((S8*S8+T8*T8)/$C$8))+(($C$58/100)*(S6*S6+T6*T6)/$C$8))</f>
        <v>5.395066560000001E-2</v>
      </c>
      <c r="U52" s="685">
        <f>((((V8*V8+W8*W8)/($C$8*$C$8))*$D$60)+(((V6*V6+W6*W6)/($C$8*$C$8))*$D$58))</f>
        <v>3.2436777600000004E-3</v>
      </c>
      <c r="V52" s="686" t="s">
        <v>13</v>
      </c>
      <c r="W52" s="687">
        <f>((($C$60/100)*((V8*V8+W8*W8)/$C$8))+(($C$58/100)*(V6*V6+W6*W6)/$C$8))</f>
        <v>5.1141196800000004E-2</v>
      </c>
      <c r="X52" s="688">
        <f>((((Y8*Y8+Z8*Z8)/($C$8*$C$8))*$D$60)+(((Y6*Y6+Z6*Z6)/($C$8*$C$8))*$D$58))</f>
        <v>3.2883616799999999E-3</v>
      </c>
      <c r="Y52" s="686" t="s">
        <v>13</v>
      </c>
      <c r="Z52" s="687">
        <f>((($C$60/100)*((Y8*Y8+Z8*Z8)/$C$8))+(($C$58/100)*(Y6*Y6+Z6*Z6)/$C$8))</f>
        <v>5.1845702400000006E-2</v>
      </c>
      <c r="AA52" s="688">
        <f>((((AB8*AB8+AC8*AC8)/($C$8*$C$8))*$D$60)+(((AB6*AB6+AC6*AC6)/($C$8*$C$8))*$D$58))</f>
        <v>2.6384720400000005E-3</v>
      </c>
      <c r="AB52" s="686" t="s">
        <v>13</v>
      </c>
      <c r="AC52" s="687">
        <f>((($C$60/100)*((AB8*AB8+AC8*AC8)/$C$8))+(($C$58/100)*(AB6*AB6+AC6*AC6)/$C$8))</f>
        <v>4.1599267200000005E-2</v>
      </c>
      <c r="AD52" s="688">
        <f>((((AE8*AE8+AF8*AF8)/($C$8*$C$8))*$D$60)+(((AE6*AE6+AF6*AF6)/($C$8*$C$8))*$D$58))</f>
        <v>3.2671540800000001E-3</v>
      </c>
      <c r="AE52" s="686" t="s">
        <v>13</v>
      </c>
      <c r="AF52" s="687">
        <f>((($C$60/100)*((AE8*AE8+AF8*AF8)/$C$8))+(($C$58/100)*(AE6*AE6+AF6*AF6)/$C$8))</f>
        <v>5.1511334400000004E-2</v>
      </c>
      <c r="AG52" s="685">
        <f>((((AH8*AH8+AI8*AI8)/($C$8*$C$8))*$D$60)+(((AH6*AH6+AI6*AI6)/($C$8*$C$8))*$D$58))</f>
        <v>5.5669456800000001E-3</v>
      </c>
      <c r="AH52" s="690" t="s">
        <v>13</v>
      </c>
      <c r="AI52" s="687">
        <f>((($C$60/100)*((AH8*AH8+AI8*AI8)/$C$8))+(($C$58/100)*(AH6*AH6+AI6*AI6)/$C$8))</f>
        <v>8.7770822400000004E-2</v>
      </c>
      <c r="AJ52" s="688">
        <f>((((AK8*AK8+AL8*AL8)/($C$8*$C$8))*$D$60)+(((AK6*AK6+AL6*AL6)/($C$8*$C$8))*$D$58))</f>
        <v>5.2737875999999996E-3</v>
      </c>
      <c r="AK52" s="690" t="s">
        <v>13</v>
      </c>
      <c r="AL52" s="687">
        <f>((($C$60/100)*((AK8*AK8+AL8*AL8)/$C$8))+(($C$58/100)*(AK6*AK6+AL6*AL6)/$C$8))</f>
        <v>8.3148767999999998E-2</v>
      </c>
      <c r="AM52" s="688">
        <f>((((AN8*AN8+AO8*AO8)/($C$8*$C$8))*$D$60)+(((AN6*AN6+AO6*AO6)/($C$8*$C$8))*$D$58))</f>
        <v>5.1551729999999999E-3</v>
      </c>
      <c r="AN52" s="690" t="s">
        <v>13</v>
      </c>
      <c r="AO52" s="687">
        <f>((($C$60/100)*((AN8*AN8+AO8*AO8)/$C$8))+(($C$58/100)*(AN6*AN6+AO6*AO6)/$C$8))</f>
        <v>8.1278639999999999E-2</v>
      </c>
      <c r="AP52" s="688">
        <f>((((AQ8*AQ8+AR8*AR8)/($C$8*$C$8))*$D$60)+(((AQ6*AQ6+AR6*AR6)/($C$8*$C$8))*$D$58))</f>
        <v>5.8624218000000007E-3</v>
      </c>
      <c r="AQ52" s="690" t="s">
        <v>13</v>
      </c>
      <c r="AR52" s="687">
        <f>((($C$60/100)*((AQ8*AQ8+AR8*AR8)/$C$8))+(($C$58/100)*(AQ6*AQ6+AR6*AR6)/$C$8))</f>
        <v>9.242942400000001E-2</v>
      </c>
      <c r="AS52" s="685">
        <f>((((AT8*AT8+AU8*AU8)/($C$8*$C$8))*$D$60)+(((AT6*AT6+AU6*AU6)/($C$8*$C$8))*$D$58))</f>
        <v>5.454052200000001E-3</v>
      </c>
      <c r="AT52" s="690" t="s">
        <v>13</v>
      </c>
      <c r="AU52" s="687">
        <f>((($C$60/100)*((AT8*AT8+AU8*AU8)/$C$8))+(($C$58/100)*(AT6*AT6+AU6*AU6)/$C$8))</f>
        <v>8.5990896000000011E-2</v>
      </c>
      <c r="AV52" s="688">
        <f>((((AW8*AW8+AX8*AX8)/($C$8*$C$8))*$D$60)+(((AW6*AW6+AX6*AX6)/($C$8*$C$8))*$D$58))</f>
        <v>5.6659309200000002E-3</v>
      </c>
      <c r="AW52" s="686" t="s">
        <v>13</v>
      </c>
      <c r="AX52" s="687">
        <f>((($C$60/100)*((AW8*AW8+AX8*AX8)/$C$8))+(($C$58/100)*(AW6*AW6+AX6*AX6)/$C$8))</f>
        <v>8.9331465599999993E-2</v>
      </c>
      <c r="AY52" s="688">
        <f>((((AZ8*AZ8+BA8*BA8)/($C$8*$C$8))*$D$60)+(((AZ6*AZ6+BA6*BA6)/($C$8*$C$8))*$D$58))</f>
        <v>5.2039504800000013E-3</v>
      </c>
      <c r="AZ52" s="686" t="s">
        <v>13</v>
      </c>
      <c r="BA52" s="687">
        <f>((($C$60/100)*((AZ8*AZ8+BA8*BA8)/$C$8))+(($C$58/100)*(AZ6*AZ6+BA6*BA6)/$C$8))</f>
        <v>8.2047686400000014E-2</v>
      </c>
      <c r="BB52" s="688">
        <f>((((BC8*BC8+BD8*BD8)/($C$8*$C$8))*$D$60)+(((BC6*BC6+BD6*BD6)/($C$8*$C$8))*$D$58))</f>
        <v>4.8886970400000007E-3</v>
      </c>
      <c r="BC52" s="686" t="s">
        <v>13</v>
      </c>
      <c r="BD52" s="687">
        <f>((($C$60/100)*((BC8*BC8+BD8*BD8)/$C$8))+(($C$58/100)*(BC6*BC6+BD6*BD6)/$C$8))</f>
        <v>7.7077267200000008E-2</v>
      </c>
      <c r="BE52" s="685">
        <f>((((BF8*BF8+BG8*BG8)/($C$8*$C$8))*$D$60)+(((BF6*BF6+BG6*BG6)/($C$8*$C$8))*$D$58))</f>
        <v>5.6838834E-3</v>
      </c>
      <c r="BF52" s="686" t="s">
        <v>13</v>
      </c>
      <c r="BG52" s="687">
        <f>((($C$60/100)*((BF8*BF8+BG8*BG8)/$C$8))+(($C$58/100)*(BF6*BF6+BG6*BG6)/$C$8))</f>
        <v>8.9614512000000007E-2</v>
      </c>
      <c r="BH52" s="688">
        <f>((((BI8*BI8+BJ8*BJ8)/($C$8*$C$8))*$D$60)+(((BI6*BI6+BJ6*BJ6)/($C$8*$C$8))*$D$58))</f>
        <v>4.9320000000000006E-3</v>
      </c>
      <c r="BI52" s="686" t="s">
        <v>13</v>
      </c>
      <c r="BJ52" s="687">
        <f>((($C$60/100)*((BI8*BI8+BJ8*BJ8)/$C$8))+(($C$58/100)*(BI6*BI6+BJ6*BJ6)/$C$8))</f>
        <v>7.7760000000000024E-2</v>
      </c>
      <c r="BK52" s="688">
        <f>((((BL8*BL8+BM8*BM8)/($C$8*$C$8))*$D$60)+(((BL6*BL6+BM6*BM6)/($C$8*$C$8))*$D$58))</f>
        <v>3.9781512000000002E-3</v>
      </c>
      <c r="BL52" s="686" t="s">
        <v>13</v>
      </c>
      <c r="BM52" s="687">
        <f>((($C$60/100)*((BL8*BL8+BM8*BM8)/$C$8))+(($C$58/100)*(BL6*BL6+BM6*BM6)/$C$8))</f>
        <v>6.2721215999999996E-2</v>
      </c>
      <c r="BN52" s="688">
        <f>((((BO8*BO8+BP8*BP8)/($C$8*$C$8))*$D$60)+(((BO6*BO6+BP6*BP6)/($C$8*$C$8))*$D$58))</f>
        <v>5.0001109200000001E-3</v>
      </c>
      <c r="BO52" s="686" t="s">
        <v>13</v>
      </c>
      <c r="BP52" s="687">
        <f>((($C$60/100)*((BO8*BO8+BP8*BP8)/$C$8))+(($C$58/100)*(BO6*BO6+BP6*BP6)/$C$8))</f>
        <v>7.8833865600000011E-2</v>
      </c>
      <c r="BQ52" s="685">
        <f>((((BR8*BR8+BS8*BS8)/($C$8*$C$8))*$D$60)+(((BR6*BR6+BS6*BS6)/($C$8*$C$8))*$D$58))</f>
        <v>5.7039566399999997E-3</v>
      </c>
      <c r="BR52" s="686" t="s">
        <v>13</v>
      </c>
      <c r="BS52" s="687">
        <f>((($C$60/100)*((BR8*BR8+BS8*BS8)/$C$8))+(($C$58/100)*(BR6*BR6+BS6*BS6)/$C$8))</f>
        <v>8.9930995200000002E-2</v>
      </c>
      <c r="BT52" s="688">
        <f>((((BU8*BU8+BV8*BV8)/($C$8*$C$8))*$D$60)+(((BU6*BU6+BV6*BV6)/($C$8*$C$8))*$D$58))</f>
        <v>6.1498587600000015E-3</v>
      </c>
      <c r="BU52" s="686" t="s">
        <v>13</v>
      </c>
      <c r="BV52" s="687">
        <f>((($C$60/100)*((BU8*BU8+BV8*BV8)/$C$8))+(($C$58/100)*(BU6*BU6+BV6*BV6)/$C$8))</f>
        <v>9.6961276800000024E-2</v>
      </c>
      <c r="BW52" s="688">
        <f>((((BX8*BX8+BY8*BY8)/($C$8*$C$8))*$D$60)+(((BX6*BX6+BY6*BY6)/($C$8*$C$8))*$D$58))</f>
        <v>5.9369936400000007E-3</v>
      </c>
      <c r="BX52" s="686" t="s">
        <v>13</v>
      </c>
      <c r="BY52" s="687">
        <f>((($C$60/100)*((BX8*BX8+BY8*BY8)/$C$8))+(($C$58/100)*(BX6*BX6+BY6*BY6)/$C$8))</f>
        <v>9.3605155200000012E-2</v>
      </c>
      <c r="BZ52" s="688">
        <f>((((CA8*CA8+CB8*CB8)/($C$8*$C$8))*$D$60)+(((CA6*CA6+CB6*CB6)/($C$8*$C$8))*$D$58))</f>
        <v>5.32942056E-3</v>
      </c>
      <c r="CA52" s="686" t="s">
        <v>13</v>
      </c>
      <c r="CB52" s="687">
        <f>((($C$60/100)*((CA8*CA8+CB8*CB8)/$C$8))+(($C$58/100)*(CA6*CA6+CB6*CB6)/$C$8))</f>
        <v>8.4025900800000011E-2</v>
      </c>
    </row>
    <row r="53" spans="1:80" ht="15" customHeight="1">
      <c r="A53" s="470"/>
      <c r="B53" s="647"/>
      <c r="C53" s="621"/>
      <c r="D53" s="621"/>
      <c r="E53" s="691" t="s">
        <v>24</v>
      </c>
      <c r="F53" s="692"/>
      <c r="G53" s="692"/>
      <c r="H53" s="693"/>
      <c r="I53" s="694">
        <f>((J12*J12+K12*K12)/($C$12*$C$12))*$D$61</f>
        <v>0</v>
      </c>
      <c r="J53" s="690" t="s">
        <v>13</v>
      </c>
      <c r="K53" s="695">
        <f>($C$61/100)*((J12*J12+K12*K12)/$C$12)</f>
        <v>0</v>
      </c>
      <c r="L53" s="696">
        <f>((M12*M12+N12*N12)/($C$12*$C$12))*$D$61</f>
        <v>0</v>
      </c>
      <c r="M53" s="697" t="s">
        <v>13</v>
      </c>
      <c r="N53" s="695">
        <f>($C$61/100)*((M12*M12+N12*N12)/$C$12)</f>
        <v>0</v>
      </c>
      <c r="O53" s="696">
        <f>((P12*P12+Q12*Q12)/($C$12*$C$12))*$D$61</f>
        <v>0</v>
      </c>
      <c r="P53" s="690" t="s">
        <v>13</v>
      </c>
      <c r="Q53" s="695">
        <f>($C$61/100)*((P12*P12+Q12*Q12)/$C$12)</f>
        <v>0</v>
      </c>
      <c r="R53" s="696">
        <f>((S12*S12+T12*T12)/($C$12*$C$12))*$D$61</f>
        <v>0</v>
      </c>
      <c r="S53" s="690" t="s">
        <v>13</v>
      </c>
      <c r="T53" s="695">
        <f>($C$61/100)*((S12*S12+T12*T12)/$C$12)</f>
        <v>0</v>
      </c>
      <c r="U53" s="694">
        <f>((V12*V12+W12*W12)/($C$12*$C$12))*$D$61</f>
        <v>0</v>
      </c>
      <c r="V53" s="690" t="s">
        <v>13</v>
      </c>
      <c r="W53" s="695">
        <f>($C$61/100)*((V12*V12+W12*W12)/$C$12)</f>
        <v>0</v>
      </c>
      <c r="X53" s="696">
        <f>((Y12*Y12+Z12*Z12)/($C$12*$C$12))*$D$61</f>
        <v>0</v>
      </c>
      <c r="Y53" s="690" t="s">
        <v>13</v>
      </c>
      <c r="Z53" s="695">
        <f>($C$61/100)*((Y12*Y12+Z12*Z12)/$C$12)</f>
        <v>0</v>
      </c>
      <c r="AA53" s="696">
        <f>((AB12*AB12+AC12*AC12)/($C$12*$C$12))*$D$61</f>
        <v>0</v>
      </c>
      <c r="AB53" s="690" t="s">
        <v>13</v>
      </c>
      <c r="AC53" s="695">
        <f>($C$61/100)*((AB12*AB12+AC12*AC12)/$C$12)</f>
        <v>0</v>
      </c>
      <c r="AD53" s="696">
        <f>((AE12*AE12+AF12*AF12)/($C$12*$C$12))*$D$61</f>
        <v>0</v>
      </c>
      <c r="AE53" s="690" t="s">
        <v>13</v>
      </c>
      <c r="AF53" s="695">
        <f>($C$61/100)*((AE12*AE12+AF12*AF12)/$C$12)</f>
        <v>0</v>
      </c>
      <c r="AG53" s="694">
        <f>((AH12*AH12+AI12*AI12)/($C$12*$C$12))*$D$61</f>
        <v>0</v>
      </c>
      <c r="AH53" s="690" t="s">
        <v>13</v>
      </c>
      <c r="AI53" s="695">
        <f>($C$61/100)*((AH12*AH12+AI12*AI12)/$C$12)</f>
        <v>0</v>
      </c>
      <c r="AJ53" s="696">
        <f>((AK12*AK12+AL12*AL12)/($C$12*$C$12))*$D$61</f>
        <v>0</v>
      </c>
      <c r="AK53" s="690" t="s">
        <v>13</v>
      </c>
      <c r="AL53" s="695">
        <f>($C$61/100)*((AK12*AK12+AL12*AL12)/$C$12)</f>
        <v>0</v>
      </c>
      <c r="AM53" s="696">
        <f>((AN12*AN12+AO12*AO12)/($C$12*$C$12))*$D$61</f>
        <v>0</v>
      </c>
      <c r="AN53" s="690" t="s">
        <v>13</v>
      </c>
      <c r="AO53" s="695">
        <f>($C$61/100)*((AN12*AN12+AO12*AO12)/$C$12)</f>
        <v>0</v>
      </c>
      <c r="AP53" s="696">
        <f>((AQ12*AQ12+AR12*AR12)/($C$12*$C$12))*$D$61</f>
        <v>0</v>
      </c>
      <c r="AQ53" s="690" t="s">
        <v>13</v>
      </c>
      <c r="AR53" s="695">
        <f>($C$61/100)*((AQ12*AQ12+AR12*AR12)/$C$12)</f>
        <v>0</v>
      </c>
      <c r="AS53" s="694">
        <f>((AT12*AT12+AU12*AU12)/($C$12*$C$12))*$D$61</f>
        <v>0</v>
      </c>
      <c r="AT53" s="690" t="s">
        <v>13</v>
      </c>
      <c r="AU53" s="695">
        <f>($C$61/100)*((AT12*AT12+AU12*AU12)/$C$12)</f>
        <v>0</v>
      </c>
      <c r="AV53" s="696">
        <f>((AW12*AW12+AX12*AX12)/($C$12*$C$12))*$D$61</f>
        <v>0</v>
      </c>
      <c r="AW53" s="690" t="s">
        <v>13</v>
      </c>
      <c r="AX53" s="695">
        <f>($C$61/100)*((AW12*AW12+AX12*AX12)/$C$12)</f>
        <v>0</v>
      </c>
      <c r="AY53" s="696">
        <f>((AZ12*AZ12+BA12*BA12)/($C$12*$C$12))*$D$61</f>
        <v>0</v>
      </c>
      <c r="AZ53" s="690" t="s">
        <v>13</v>
      </c>
      <c r="BA53" s="695">
        <f>($C$61/100)*((AZ12*AZ12+BA12*BA12)/$C$12)</f>
        <v>0</v>
      </c>
      <c r="BB53" s="696">
        <f>((BC12*BC12+BD12*BD12)/($C$12*$C$12))*$D$61</f>
        <v>0</v>
      </c>
      <c r="BC53" s="690" t="s">
        <v>13</v>
      </c>
      <c r="BD53" s="695">
        <f>($C$61/100)*((BC12*BC12+BD12*BD12)/$C$12)</f>
        <v>0</v>
      </c>
      <c r="BE53" s="694">
        <f>((BF12*BF12+BG12*BG12)/($C$12*$C$12))*$D$61</f>
        <v>0</v>
      </c>
      <c r="BF53" s="690" t="s">
        <v>13</v>
      </c>
      <c r="BG53" s="695">
        <f>($C$61/100)*((BF12*BF12+BG12*BG12)/$C$12)</f>
        <v>0</v>
      </c>
      <c r="BH53" s="696">
        <f>((BI12*BI12+BJ12*BJ12)/($C$12*$C$12))*$D$61</f>
        <v>0</v>
      </c>
      <c r="BI53" s="690" t="s">
        <v>13</v>
      </c>
      <c r="BJ53" s="695">
        <f>($C$61/100)*((BI12*BI12+BJ12*BJ12)/$C$12)</f>
        <v>0</v>
      </c>
      <c r="BK53" s="696">
        <f>((BL12*BL12+BM12*BM12)/($C$12*$C$12))*$D$61</f>
        <v>0</v>
      </c>
      <c r="BL53" s="690" t="s">
        <v>13</v>
      </c>
      <c r="BM53" s="695">
        <f>($C$61/100)*((BL12*BL12+BM12*BM12)/$C$12)</f>
        <v>0</v>
      </c>
      <c r="BN53" s="696">
        <f>((BO12*BO12+BP12*BP12)/($C$12*$C$12))*$D$61</f>
        <v>0</v>
      </c>
      <c r="BO53" s="690" t="s">
        <v>13</v>
      </c>
      <c r="BP53" s="695">
        <f>($C$61/100)*((BO12*BO12+BP12*BP12)/$C$12)</f>
        <v>0</v>
      </c>
      <c r="BQ53" s="694">
        <f>((BR12*BR12+BS12*BS12)/($C$12*$C$12))*$D$61</f>
        <v>0</v>
      </c>
      <c r="BR53" s="690" t="s">
        <v>13</v>
      </c>
      <c r="BS53" s="695">
        <f>($C$61/100)*((BR12*BR12+BS12*BS12)/$C$12)</f>
        <v>0</v>
      </c>
      <c r="BT53" s="696">
        <f>((BU12*BU12+BV12*BV12)/($C$12*$C$12))*$D$61</f>
        <v>0</v>
      </c>
      <c r="BU53" s="690" t="s">
        <v>13</v>
      </c>
      <c r="BV53" s="695">
        <f>($C$61/100)*((BU12*BU12+BV12*BV12)/$C$12)</f>
        <v>0</v>
      </c>
      <c r="BW53" s="696">
        <f>((BX12*BX12+BY12*BY12)/($C$12*$C$12))*$D$61</f>
        <v>0</v>
      </c>
      <c r="BX53" s="690" t="s">
        <v>13</v>
      </c>
      <c r="BY53" s="695">
        <f>($C$61/100)*((BX12*BX12+BY12*BY12)/$C$12)</f>
        <v>0</v>
      </c>
      <c r="BZ53" s="696">
        <f>((CA12*CA12+CB12*CB12)/($C$12*$C$12))*$D$61</f>
        <v>0</v>
      </c>
      <c r="CA53" s="690" t="s">
        <v>13</v>
      </c>
      <c r="CB53" s="695">
        <f>($C$61/100)*((CA12*CA12+CB12*CB12)/$C$12)</f>
        <v>0</v>
      </c>
    </row>
    <row r="54" spans="1:80" ht="15" customHeight="1">
      <c r="A54" s="470"/>
      <c r="B54" s="647"/>
      <c r="C54" s="621"/>
      <c r="D54" s="621"/>
      <c r="E54" s="691" t="s">
        <v>24</v>
      </c>
      <c r="F54" s="692"/>
      <c r="G54" s="692"/>
      <c r="H54" s="693"/>
      <c r="I54" s="698"/>
      <c r="J54" s="690" t="s">
        <v>13</v>
      </c>
      <c r="K54" s="614"/>
      <c r="L54" s="613"/>
      <c r="M54" s="697" t="s">
        <v>13</v>
      </c>
      <c r="N54" s="614"/>
      <c r="O54" s="613"/>
      <c r="P54" s="690" t="s">
        <v>13</v>
      </c>
      <c r="Q54" s="614"/>
      <c r="R54" s="613"/>
      <c r="S54" s="690" t="s">
        <v>13</v>
      </c>
      <c r="T54" s="614"/>
      <c r="U54" s="698"/>
      <c r="V54" s="690" t="s">
        <v>13</v>
      </c>
      <c r="W54" s="614"/>
      <c r="X54" s="613"/>
      <c r="Y54" s="690" t="s">
        <v>13</v>
      </c>
      <c r="Z54" s="614"/>
      <c r="AA54" s="613"/>
      <c r="AB54" s="690" t="s">
        <v>13</v>
      </c>
      <c r="AC54" s="614"/>
      <c r="AD54" s="613"/>
      <c r="AE54" s="690" t="s">
        <v>13</v>
      </c>
      <c r="AF54" s="614"/>
      <c r="AG54" s="698"/>
      <c r="AH54" s="690" t="s">
        <v>13</v>
      </c>
      <c r="AI54" s="614"/>
      <c r="AJ54" s="613"/>
      <c r="AK54" s="690" t="s">
        <v>13</v>
      </c>
      <c r="AL54" s="614"/>
      <c r="AM54" s="613"/>
      <c r="AN54" s="690" t="s">
        <v>13</v>
      </c>
      <c r="AO54" s="614"/>
      <c r="AP54" s="613"/>
      <c r="AQ54" s="690" t="s">
        <v>13</v>
      </c>
      <c r="AR54" s="614"/>
      <c r="AS54" s="698"/>
      <c r="AT54" s="690" t="s">
        <v>13</v>
      </c>
      <c r="AU54" s="614"/>
      <c r="AV54" s="613"/>
      <c r="AW54" s="690" t="s">
        <v>13</v>
      </c>
      <c r="AX54" s="614"/>
      <c r="AY54" s="613"/>
      <c r="AZ54" s="690" t="s">
        <v>13</v>
      </c>
      <c r="BA54" s="614"/>
      <c r="BB54" s="613"/>
      <c r="BC54" s="690" t="s">
        <v>13</v>
      </c>
      <c r="BD54" s="614"/>
      <c r="BE54" s="698"/>
      <c r="BF54" s="690" t="s">
        <v>13</v>
      </c>
      <c r="BG54" s="614"/>
      <c r="BH54" s="613"/>
      <c r="BI54" s="690" t="s">
        <v>13</v>
      </c>
      <c r="BJ54" s="614"/>
      <c r="BK54" s="613"/>
      <c r="BL54" s="690" t="s">
        <v>13</v>
      </c>
      <c r="BM54" s="614"/>
      <c r="BN54" s="613"/>
      <c r="BO54" s="690" t="s">
        <v>13</v>
      </c>
      <c r="BP54" s="614"/>
      <c r="BQ54" s="698"/>
      <c r="BR54" s="690" t="s">
        <v>13</v>
      </c>
      <c r="BS54" s="614"/>
      <c r="BT54" s="613"/>
      <c r="BU54" s="690" t="s">
        <v>13</v>
      </c>
      <c r="BV54" s="614"/>
      <c r="BW54" s="613"/>
      <c r="BX54" s="690" t="s">
        <v>13</v>
      </c>
      <c r="BY54" s="614"/>
      <c r="BZ54" s="613"/>
      <c r="CA54" s="690" t="s">
        <v>13</v>
      </c>
      <c r="CB54" s="614"/>
    </row>
    <row r="55" spans="1:80" ht="15.75" customHeight="1" thickBot="1">
      <c r="A55" s="470"/>
      <c r="B55" s="647"/>
      <c r="C55" s="621"/>
      <c r="D55" s="621"/>
      <c r="E55" s="699" t="s">
        <v>24</v>
      </c>
      <c r="F55" s="700"/>
      <c r="G55" s="700"/>
      <c r="H55" s="701"/>
      <c r="I55" s="702"/>
      <c r="J55" s="703" t="s">
        <v>13</v>
      </c>
      <c r="K55" s="704"/>
      <c r="L55" s="705"/>
      <c r="M55" s="706" t="s">
        <v>13</v>
      </c>
      <c r="N55" s="704"/>
      <c r="O55" s="705"/>
      <c r="P55" s="703" t="s">
        <v>13</v>
      </c>
      <c r="Q55" s="704"/>
      <c r="R55" s="705"/>
      <c r="S55" s="703" t="s">
        <v>13</v>
      </c>
      <c r="T55" s="704"/>
      <c r="U55" s="702"/>
      <c r="V55" s="703" t="s">
        <v>13</v>
      </c>
      <c r="W55" s="704"/>
      <c r="X55" s="705"/>
      <c r="Y55" s="703" t="s">
        <v>13</v>
      </c>
      <c r="Z55" s="704"/>
      <c r="AA55" s="705"/>
      <c r="AB55" s="703" t="s">
        <v>13</v>
      </c>
      <c r="AC55" s="704"/>
      <c r="AD55" s="705"/>
      <c r="AE55" s="703" t="s">
        <v>13</v>
      </c>
      <c r="AF55" s="704"/>
      <c r="AG55" s="702"/>
      <c r="AH55" s="703" t="s">
        <v>13</v>
      </c>
      <c r="AI55" s="704"/>
      <c r="AJ55" s="705"/>
      <c r="AK55" s="703" t="s">
        <v>13</v>
      </c>
      <c r="AL55" s="704"/>
      <c r="AM55" s="705"/>
      <c r="AN55" s="703" t="s">
        <v>13</v>
      </c>
      <c r="AO55" s="704"/>
      <c r="AP55" s="705"/>
      <c r="AQ55" s="703" t="s">
        <v>13</v>
      </c>
      <c r="AR55" s="704"/>
      <c r="AS55" s="702"/>
      <c r="AT55" s="703" t="s">
        <v>13</v>
      </c>
      <c r="AU55" s="704"/>
      <c r="AV55" s="705"/>
      <c r="AW55" s="703" t="s">
        <v>13</v>
      </c>
      <c r="AX55" s="704"/>
      <c r="AY55" s="705"/>
      <c r="AZ55" s="703" t="s">
        <v>13</v>
      </c>
      <c r="BA55" s="704"/>
      <c r="BB55" s="705"/>
      <c r="BC55" s="703" t="s">
        <v>13</v>
      </c>
      <c r="BD55" s="704"/>
      <c r="BE55" s="702"/>
      <c r="BF55" s="703" t="s">
        <v>13</v>
      </c>
      <c r="BG55" s="704"/>
      <c r="BH55" s="705"/>
      <c r="BI55" s="703" t="s">
        <v>13</v>
      </c>
      <c r="BJ55" s="704"/>
      <c r="BK55" s="705"/>
      <c r="BL55" s="703" t="s">
        <v>13</v>
      </c>
      <c r="BM55" s="704"/>
      <c r="BN55" s="705"/>
      <c r="BO55" s="703" t="s">
        <v>13</v>
      </c>
      <c r="BP55" s="704"/>
      <c r="BQ55" s="702"/>
      <c r="BR55" s="703" t="s">
        <v>13</v>
      </c>
      <c r="BS55" s="704"/>
      <c r="BT55" s="705"/>
      <c r="BU55" s="703" t="s">
        <v>13</v>
      </c>
      <c r="BV55" s="704"/>
      <c r="BW55" s="705"/>
      <c r="BX55" s="703" t="s">
        <v>13</v>
      </c>
      <c r="BY55" s="704"/>
      <c r="BZ55" s="705"/>
      <c r="CA55" s="703" t="s">
        <v>13</v>
      </c>
      <c r="CB55" s="704"/>
    </row>
    <row r="56" spans="1:80" ht="15" customHeight="1">
      <c r="A56" s="553"/>
      <c r="B56" s="707"/>
      <c r="C56" s="708" t="s">
        <v>48</v>
      </c>
      <c r="D56" s="709" t="s">
        <v>49</v>
      </c>
      <c r="E56" s="710"/>
      <c r="F56" s="711" t="s">
        <v>18</v>
      </c>
      <c r="G56" s="711"/>
      <c r="H56" s="712"/>
      <c r="I56" s="713">
        <f>J8+$H$6+I53</f>
        <v>2.8369</v>
      </c>
      <c r="J56" s="714" t="s">
        <v>13</v>
      </c>
      <c r="K56" s="713">
        <f>K8+$H$7+K53</f>
        <v>2.1360000000000001</v>
      </c>
      <c r="L56" s="715">
        <f>M8+$H$6+L53</f>
        <v>2.5369000000000002</v>
      </c>
      <c r="M56" s="716" t="s">
        <v>13</v>
      </c>
      <c r="N56" s="717">
        <f>N8+$H$7+N53</f>
        <v>2.1</v>
      </c>
      <c r="O56" s="713">
        <f>P8+$H$6+O53</f>
        <v>2.7769000000000004</v>
      </c>
      <c r="P56" s="714" t="s">
        <v>13</v>
      </c>
      <c r="Q56" s="713">
        <f>Q8+$H$7+Q53</f>
        <v>2.2080000000000002</v>
      </c>
      <c r="R56" s="715">
        <f>S8+$H$6+R53</f>
        <v>2.5489000000000002</v>
      </c>
      <c r="S56" s="714" t="s">
        <v>13</v>
      </c>
      <c r="T56" s="717">
        <f>T8+$H$7+T53</f>
        <v>2.0640000000000001</v>
      </c>
      <c r="U56" s="713">
        <f>V8+$H$6+U53</f>
        <v>2.4529000000000001</v>
      </c>
      <c r="V56" s="714" t="s">
        <v>13</v>
      </c>
      <c r="W56" s="713">
        <f>W8+$H$7+W53</f>
        <v>2.052</v>
      </c>
      <c r="X56" s="715">
        <f>Y8+$H$6+X53</f>
        <v>2.4889000000000001</v>
      </c>
      <c r="Y56" s="714" t="s">
        <v>13</v>
      </c>
      <c r="Z56" s="717">
        <f>Z8+$H$7+Z53</f>
        <v>2.04</v>
      </c>
      <c r="AA56" s="713">
        <f>AB8+$H$6+AA53</f>
        <v>2.2009000000000003</v>
      </c>
      <c r="AB56" s="714" t="s">
        <v>13</v>
      </c>
      <c r="AC56" s="713">
        <f>AC8+$H$7+AC53</f>
        <v>1.8839999999999999</v>
      </c>
      <c r="AD56" s="715">
        <f>AE8+$H$6+AD53</f>
        <v>2.4289000000000001</v>
      </c>
      <c r="AE56" s="714" t="s">
        <v>13</v>
      </c>
      <c r="AF56" s="717">
        <f>AF8+$H$7+AF53</f>
        <v>2.1</v>
      </c>
      <c r="AG56" s="713">
        <f>AH8+$H$6+AG53</f>
        <v>3.3289</v>
      </c>
      <c r="AH56" s="714" t="s">
        <v>13</v>
      </c>
      <c r="AI56" s="713">
        <f>AI8+$H$7+AI53</f>
        <v>2.472</v>
      </c>
      <c r="AJ56" s="715">
        <f>AK8+$H$6+AJ53</f>
        <v>3.2808999999999999</v>
      </c>
      <c r="AK56" s="714" t="s">
        <v>13</v>
      </c>
      <c r="AL56" s="717">
        <f>AL8+$H$7+AL53</f>
        <v>2.3520000000000003</v>
      </c>
      <c r="AM56" s="713">
        <f>AN8+$H$6+AM53</f>
        <v>3.3289</v>
      </c>
      <c r="AN56" s="714" t="s">
        <v>13</v>
      </c>
      <c r="AO56" s="713">
        <f>AO8+$H$7+AO53</f>
        <v>2.1960000000000002</v>
      </c>
      <c r="AP56" s="715">
        <f>AQ8+$H$6+AP53</f>
        <v>3.4969000000000001</v>
      </c>
      <c r="AQ56" s="714" t="s">
        <v>13</v>
      </c>
      <c r="AR56" s="717">
        <f>AR8+$H$7+AR53</f>
        <v>2.4119999999999999</v>
      </c>
      <c r="AS56" s="713">
        <f>AT8+$H$6+AS53</f>
        <v>3.3529</v>
      </c>
      <c r="AT56" s="714" t="s">
        <v>13</v>
      </c>
      <c r="AU56" s="713">
        <f>AU8+$H$7+AU53</f>
        <v>2.3640000000000003</v>
      </c>
      <c r="AV56" s="715">
        <f>AW8+$H$6+AV53</f>
        <v>3.3889</v>
      </c>
      <c r="AW56" s="714" t="s">
        <v>13</v>
      </c>
      <c r="AX56" s="717">
        <f>AX8+$H$7+AX53</f>
        <v>2.448</v>
      </c>
      <c r="AY56" s="713">
        <f>AZ8+$H$6+AY53</f>
        <v>3.2329000000000003</v>
      </c>
      <c r="AZ56" s="714" t="s">
        <v>13</v>
      </c>
      <c r="BA56" s="713">
        <f>BA8+$H$7+BA53</f>
        <v>2.3760000000000003</v>
      </c>
      <c r="BB56" s="715">
        <f>BC8+$H$6+BB53</f>
        <v>3.1369000000000002</v>
      </c>
      <c r="BC56" s="714" t="s">
        <v>13</v>
      </c>
      <c r="BD56" s="717">
        <f>BD8+$H$7+BD53</f>
        <v>2.3040000000000003</v>
      </c>
      <c r="BE56" s="713">
        <f>BF8+$H$6+BE53</f>
        <v>3.4129</v>
      </c>
      <c r="BF56" s="714" t="s">
        <v>13</v>
      </c>
      <c r="BG56" s="713">
        <f>BG8+$H$7+BG53</f>
        <v>2.4239999999999999</v>
      </c>
      <c r="BH56" s="715">
        <f>BI8+$H$6+BH53</f>
        <v>3.1489000000000003</v>
      </c>
      <c r="BI56" s="714" t="s">
        <v>13</v>
      </c>
      <c r="BJ56" s="717">
        <f>BJ8+$H$7+BJ53</f>
        <v>2.3160000000000003</v>
      </c>
      <c r="BK56" s="713">
        <f>BL8+$H$6+BK53</f>
        <v>2.8609</v>
      </c>
      <c r="BL56" s="714" t="s">
        <v>13</v>
      </c>
      <c r="BM56" s="713">
        <f>BM8+$H$7+BM53</f>
        <v>2.052</v>
      </c>
      <c r="BN56" s="715">
        <f>BO8+$H$6+BN53</f>
        <v>3.2209000000000003</v>
      </c>
      <c r="BO56" s="714" t="s">
        <v>13</v>
      </c>
      <c r="BP56" s="717">
        <f>BP8+$H$7+BP53</f>
        <v>2.2560000000000002</v>
      </c>
      <c r="BQ56" s="713">
        <f>BR8+$H$6+BQ53</f>
        <v>3.4609000000000001</v>
      </c>
      <c r="BR56" s="714" t="s">
        <v>13</v>
      </c>
      <c r="BS56" s="713">
        <f>BS8+$H$7+BS53</f>
        <v>2.3640000000000003</v>
      </c>
      <c r="BT56" s="715">
        <f>BU8+$H$6+BT53</f>
        <v>3.6529000000000003</v>
      </c>
      <c r="BU56" s="714" t="s">
        <v>13</v>
      </c>
      <c r="BV56" s="717">
        <f>BV8+$H$7+BV53</f>
        <v>2.3520000000000003</v>
      </c>
      <c r="BW56" s="713">
        <f>BX8+$H$6+BW53</f>
        <v>3.6169000000000002</v>
      </c>
      <c r="BX56" s="714" t="s">
        <v>13</v>
      </c>
      <c r="BY56" s="713">
        <f>BY8+$H$7+BY53</f>
        <v>2.2680000000000002</v>
      </c>
      <c r="BZ56" s="715">
        <f>CA8+$H$6+BZ53</f>
        <v>3.3529</v>
      </c>
      <c r="CA56" s="714" t="s">
        <v>13</v>
      </c>
      <c r="CB56" s="717">
        <f>CB8+$H$7+CB53</f>
        <v>2.2800000000000002</v>
      </c>
    </row>
    <row r="57" spans="1:80" ht="15" customHeight="1">
      <c r="A57" s="553"/>
      <c r="B57" s="718" t="s">
        <v>50</v>
      </c>
      <c r="C57" s="719">
        <v>10.8</v>
      </c>
      <c r="D57" s="720">
        <v>0.11899999999999999</v>
      </c>
      <c r="E57" s="721"/>
      <c r="F57" s="722" t="s">
        <v>19</v>
      </c>
      <c r="G57" s="722"/>
      <c r="H57" s="723"/>
      <c r="I57" s="713">
        <f>J12+$H$10+I54</f>
        <v>2.5725000000000002</v>
      </c>
      <c r="J57" s="690" t="s">
        <v>13</v>
      </c>
      <c r="K57" s="713">
        <f>K12+$H$11+K54</f>
        <v>1.6828000000000001</v>
      </c>
      <c r="L57" s="724">
        <f>M12+$H$10+L54</f>
        <v>2.3468999999999998</v>
      </c>
      <c r="M57" s="697" t="s">
        <v>13</v>
      </c>
      <c r="N57" s="725">
        <f>N12+$H$11+N54</f>
        <v>1.702</v>
      </c>
      <c r="O57" s="713">
        <f>P12+$H$10+O54</f>
        <v>2.2797000000000001</v>
      </c>
      <c r="P57" s="690" t="s">
        <v>13</v>
      </c>
      <c r="Q57" s="713">
        <f>Q12+$H$11+Q54</f>
        <v>1.7127999999999999</v>
      </c>
      <c r="R57" s="724">
        <f>S12+$H$10+R54</f>
        <v>2.0157000000000003</v>
      </c>
      <c r="S57" s="690" t="s">
        <v>13</v>
      </c>
      <c r="T57" s="725">
        <f>T12+$H$11+T54</f>
        <v>1.6252</v>
      </c>
      <c r="U57" s="713">
        <f>V12+$H$10+U54</f>
        <v>2.2496999999999998</v>
      </c>
      <c r="V57" s="690" t="s">
        <v>13</v>
      </c>
      <c r="W57" s="713">
        <f>W12+$H$11+W54</f>
        <v>1.7188000000000001</v>
      </c>
      <c r="X57" s="724">
        <f>Y12+$H$10+X54</f>
        <v>2.3757000000000001</v>
      </c>
      <c r="Y57" s="690" t="s">
        <v>13</v>
      </c>
      <c r="Z57" s="725">
        <f>Z12+$H$11+Z54</f>
        <v>1.72</v>
      </c>
      <c r="AA57" s="713">
        <f>AB12+$H$10+AA54</f>
        <v>2.4369000000000001</v>
      </c>
      <c r="AB57" s="690" t="s">
        <v>13</v>
      </c>
      <c r="AC57" s="713">
        <f>AC12+$H$11+AC54</f>
        <v>1.6647999999999998</v>
      </c>
      <c r="AD57" s="724">
        <f>AE12+$H$10+AD54</f>
        <v>2.7333000000000003</v>
      </c>
      <c r="AE57" s="690" t="s">
        <v>13</v>
      </c>
      <c r="AF57" s="725">
        <f>AF12+$H$11+AF54</f>
        <v>1.75</v>
      </c>
      <c r="AG57" s="713">
        <f>AH12+$H$10+AG54</f>
        <v>3.0885000000000002</v>
      </c>
      <c r="AH57" s="690" t="s">
        <v>13</v>
      </c>
      <c r="AI57" s="713">
        <f>AI12+$H$11+AI54</f>
        <v>1.8088</v>
      </c>
      <c r="AJ57" s="724">
        <f>AK12+$H$10+AJ54</f>
        <v>3.2253000000000003</v>
      </c>
      <c r="AK57" s="690" t="s">
        <v>13</v>
      </c>
      <c r="AL57" s="725">
        <f>AL12+$H$11+AL54</f>
        <v>1.8051999999999999</v>
      </c>
      <c r="AM57" s="713">
        <f>AN12+$H$10+AM54</f>
        <v>2.9913000000000003</v>
      </c>
      <c r="AN57" s="690" t="s">
        <v>13</v>
      </c>
      <c r="AO57" s="713">
        <f>AO12+$H$11+AO54</f>
        <v>1.63</v>
      </c>
      <c r="AP57" s="724">
        <f>AQ12+$H$10+AP54</f>
        <v>3.3561000000000001</v>
      </c>
      <c r="AQ57" s="690" t="s">
        <v>13</v>
      </c>
      <c r="AR57" s="725">
        <f>AR12+$H$11+AR54</f>
        <v>1.9347999999999999</v>
      </c>
      <c r="AS57" s="713">
        <f>AT12+$H$10+AS54</f>
        <v>3.2469000000000001</v>
      </c>
      <c r="AT57" s="690" t="s">
        <v>13</v>
      </c>
      <c r="AU57" s="713">
        <f>AU12+$H$11+AU54</f>
        <v>1.9215999999999998</v>
      </c>
      <c r="AV57" s="724">
        <f>AW12+$H$10+AV54</f>
        <v>3.3021000000000003</v>
      </c>
      <c r="AW57" s="690" t="s">
        <v>13</v>
      </c>
      <c r="AX57" s="725">
        <f>AX12+$H$11+AX54</f>
        <v>2.0500000000000003</v>
      </c>
      <c r="AY57" s="713">
        <f>AZ12+$H$10+AY54</f>
        <v>3.2793000000000005</v>
      </c>
      <c r="AZ57" s="690" t="s">
        <v>13</v>
      </c>
      <c r="BA57" s="713">
        <f>BA12+$H$11+BA54</f>
        <v>2.0284</v>
      </c>
      <c r="BB57" s="724">
        <f>BC12+$H$10+BB54</f>
        <v>3.0993000000000004</v>
      </c>
      <c r="BC57" s="690" t="s">
        <v>13</v>
      </c>
      <c r="BD57" s="725">
        <f>BD12+$H$11+BD54</f>
        <v>2.032</v>
      </c>
      <c r="BE57" s="713">
        <f>BF12+$H$10+BE54</f>
        <v>2.9793000000000003</v>
      </c>
      <c r="BF57" s="690" t="s">
        <v>13</v>
      </c>
      <c r="BG57" s="713">
        <f>BG12+$H$11+BG54</f>
        <v>1.9912000000000001</v>
      </c>
      <c r="BH57" s="724">
        <f>BI12+$H$10+BH54</f>
        <v>2.9876999999999998</v>
      </c>
      <c r="BI57" s="690" t="s">
        <v>13</v>
      </c>
      <c r="BJ57" s="725">
        <f>BJ12+$H$11+BJ54</f>
        <v>1.966</v>
      </c>
      <c r="BK57" s="713">
        <f>BL12+$H$10+BK54</f>
        <v>2.9073000000000002</v>
      </c>
      <c r="BL57" s="690" t="s">
        <v>13</v>
      </c>
      <c r="BM57" s="713">
        <f>BM12+$H$11+BM54</f>
        <v>1.8268</v>
      </c>
      <c r="BN57" s="724">
        <f>BO12+$H$10+BN54</f>
        <v>2.9133000000000004</v>
      </c>
      <c r="BO57" s="690" t="s">
        <v>13</v>
      </c>
      <c r="BP57" s="725">
        <f>BP12+$H$11+BP54</f>
        <v>1.7655999999999998</v>
      </c>
      <c r="BQ57" s="713">
        <f>BR12+$H$10+BQ54</f>
        <v>3.1316999999999999</v>
      </c>
      <c r="BR57" s="690" t="s">
        <v>13</v>
      </c>
      <c r="BS57" s="713">
        <f>BS12+$H$11+BS54</f>
        <v>1.8388</v>
      </c>
      <c r="BT57" s="724">
        <f>BU12+$H$10+BT54</f>
        <v>3.1953000000000005</v>
      </c>
      <c r="BU57" s="690" t="s">
        <v>13</v>
      </c>
      <c r="BV57" s="725">
        <f>BV12+$H$11+BV54</f>
        <v>1.8219999999999998</v>
      </c>
      <c r="BW57" s="713">
        <f>BX12+$H$10+BW54</f>
        <v>3.2841</v>
      </c>
      <c r="BX57" s="690" t="s">
        <v>13</v>
      </c>
      <c r="BY57" s="713">
        <f>BY12+$H$11+BY54</f>
        <v>1.7283999999999999</v>
      </c>
      <c r="BZ57" s="724">
        <f>CA12+$H$10+BZ54</f>
        <v>3.0705</v>
      </c>
      <c r="CA57" s="690" t="s">
        <v>13</v>
      </c>
      <c r="CB57" s="725">
        <f>CB12+$H$11+CB54</f>
        <v>1.7464</v>
      </c>
    </row>
    <row r="58" spans="1:80" ht="15.75">
      <c r="A58" s="553"/>
      <c r="B58" s="726"/>
      <c r="C58" s="719">
        <v>17.649999999999999</v>
      </c>
      <c r="D58" s="720">
        <v>0.1242</v>
      </c>
      <c r="E58" s="721"/>
      <c r="F58" s="727" t="s">
        <v>20</v>
      </c>
      <c r="G58" s="727"/>
      <c r="H58" s="723"/>
      <c r="I58" s="698"/>
      <c r="J58" s="690" t="s">
        <v>13</v>
      </c>
      <c r="K58" s="698"/>
      <c r="L58" s="613"/>
      <c r="M58" s="697" t="s">
        <v>13</v>
      </c>
      <c r="N58" s="614"/>
      <c r="O58" s="698"/>
      <c r="P58" s="690" t="s">
        <v>13</v>
      </c>
      <c r="Q58" s="698"/>
      <c r="R58" s="613"/>
      <c r="S58" s="690" t="s">
        <v>13</v>
      </c>
      <c r="T58" s="614"/>
      <c r="U58" s="698"/>
      <c r="V58" s="690" t="s">
        <v>13</v>
      </c>
      <c r="W58" s="698"/>
      <c r="X58" s="613"/>
      <c r="Y58" s="690" t="s">
        <v>13</v>
      </c>
      <c r="Z58" s="614"/>
      <c r="AA58" s="698"/>
      <c r="AB58" s="690" t="s">
        <v>13</v>
      </c>
      <c r="AC58" s="698"/>
      <c r="AD58" s="613"/>
      <c r="AE58" s="690" t="s">
        <v>13</v>
      </c>
      <c r="AF58" s="614"/>
      <c r="AG58" s="698"/>
      <c r="AH58" s="690" t="s">
        <v>13</v>
      </c>
      <c r="AI58" s="698"/>
      <c r="AJ58" s="613"/>
      <c r="AK58" s="690" t="s">
        <v>13</v>
      </c>
      <c r="AL58" s="614"/>
      <c r="AM58" s="698"/>
      <c r="AN58" s="690" t="s">
        <v>13</v>
      </c>
      <c r="AO58" s="698"/>
      <c r="AP58" s="613"/>
      <c r="AQ58" s="690" t="s">
        <v>13</v>
      </c>
      <c r="AR58" s="614"/>
      <c r="AS58" s="698"/>
      <c r="AT58" s="690" t="s">
        <v>13</v>
      </c>
      <c r="AU58" s="698"/>
      <c r="AV58" s="613"/>
      <c r="AW58" s="690" t="s">
        <v>13</v>
      </c>
      <c r="AX58" s="614"/>
      <c r="AY58" s="698"/>
      <c r="AZ58" s="690" t="s">
        <v>13</v>
      </c>
      <c r="BA58" s="698"/>
      <c r="BB58" s="613"/>
      <c r="BC58" s="690" t="s">
        <v>13</v>
      </c>
      <c r="BD58" s="614"/>
      <c r="BE58" s="698"/>
      <c r="BF58" s="690" t="s">
        <v>13</v>
      </c>
      <c r="BG58" s="698"/>
      <c r="BH58" s="613"/>
      <c r="BI58" s="690" t="s">
        <v>13</v>
      </c>
      <c r="BJ58" s="614"/>
      <c r="BK58" s="698"/>
      <c r="BL58" s="690" t="s">
        <v>13</v>
      </c>
      <c r="BM58" s="698"/>
      <c r="BN58" s="613"/>
      <c r="BO58" s="690" t="s">
        <v>13</v>
      </c>
      <c r="BP58" s="614"/>
      <c r="BQ58" s="698"/>
      <c r="BR58" s="690" t="s">
        <v>13</v>
      </c>
      <c r="BS58" s="698"/>
      <c r="BT58" s="613"/>
      <c r="BU58" s="690" t="s">
        <v>13</v>
      </c>
      <c r="BV58" s="614"/>
      <c r="BW58" s="698"/>
      <c r="BX58" s="690" t="s">
        <v>13</v>
      </c>
      <c r="BY58" s="698"/>
      <c r="BZ58" s="613"/>
      <c r="CA58" s="690" t="s">
        <v>13</v>
      </c>
      <c r="CB58" s="614"/>
    </row>
    <row r="59" spans="1:80" ht="15.75" customHeight="1" thickBot="1">
      <c r="A59" s="553"/>
      <c r="B59" s="728"/>
      <c r="C59" s="729">
        <v>5.72</v>
      </c>
      <c r="D59" s="730">
        <v>0.10150000000000001</v>
      </c>
      <c r="E59" s="731"/>
      <c r="F59" s="732" t="s">
        <v>21</v>
      </c>
      <c r="G59" s="732"/>
      <c r="H59" s="733"/>
      <c r="I59" s="734"/>
      <c r="J59" s="735" t="s">
        <v>13</v>
      </c>
      <c r="K59" s="734"/>
      <c r="L59" s="736"/>
      <c r="M59" s="737" t="s">
        <v>13</v>
      </c>
      <c r="N59" s="738"/>
      <c r="O59" s="734"/>
      <c r="P59" s="735" t="s">
        <v>13</v>
      </c>
      <c r="Q59" s="734"/>
      <c r="R59" s="736"/>
      <c r="S59" s="735" t="s">
        <v>13</v>
      </c>
      <c r="T59" s="738"/>
      <c r="U59" s="734"/>
      <c r="V59" s="735" t="s">
        <v>13</v>
      </c>
      <c r="W59" s="734"/>
      <c r="X59" s="736"/>
      <c r="Y59" s="735" t="s">
        <v>13</v>
      </c>
      <c r="Z59" s="738"/>
      <c r="AA59" s="734"/>
      <c r="AB59" s="735" t="s">
        <v>13</v>
      </c>
      <c r="AC59" s="734"/>
      <c r="AD59" s="736"/>
      <c r="AE59" s="735" t="s">
        <v>13</v>
      </c>
      <c r="AF59" s="738"/>
      <c r="AG59" s="734"/>
      <c r="AH59" s="735" t="s">
        <v>13</v>
      </c>
      <c r="AI59" s="734"/>
      <c r="AJ59" s="736"/>
      <c r="AK59" s="735" t="s">
        <v>13</v>
      </c>
      <c r="AL59" s="738"/>
      <c r="AM59" s="734"/>
      <c r="AN59" s="735" t="s">
        <v>13</v>
      </c>
      <c r="AO59" s="734"/>
      <c r="AP59" s="736"/>
      <c r="AQ59" s="735" t="s">
        <v>13</v>
      </c>
      <c r="AR59" s="738"/>
      <c r="AS59" s="734"/>
      <c r="AT59" s="735" t="s">
        <v>13</v>
      </c>
      <c r="AU59" s="734"/>
      <c r="AV59" s="736"/>
      <c r="AW59" s="735" t="s">
        <v>13</v>
      </c>
      <c r="AX59" s="738"/>
      <c r="AY59" s="734"/>
      <c r="AZ59" s="735" t="s">
        <v>13</v>
      </c>
      <c r="BA59" s="734"/>
      <c r="BB59" s="736"/>
      <c r="BC59" s="735" t="s">
        <v>13</v>
      </c>
      <c r="BD59" s="738"/>
      <c r="BE59" s="734"/>
      <c r="BF59" s="735" t="s">
        <v>13</v>
      </c>
      <c r="BG59" s="734"/>
      <c r="BH59" s="736"/>
      <c r="BI59" s="735" t="s">
        <v>13</v>
      </c>
      <c r="BJ59" s="738"/>
      <c r="BK59" s="734"/>
      <c r="BL59" s="735" t="s">
        <v>13</v>
      </c>
      <c r="BM59" s="734"/>
      <c r="BN59" s="736"/>
      <c r="BO59" s="735" t="s">
        <v>13</v>
      </c>
      <c r="BP59" s="738"/>
      <c r="BQ59" s="734"/>
      <c r="BR59" s="735" t="s">
        <v>13</v>
      </c>
      <c r="BS59" s="734"/>
      <c r="BT59" s="736"/>
      <c r="BU59" s="735" t="s">
        <v>13</v>
      </c>
      <c r="BV59" s="738"/>
      <c r="BW59" s="734"/>
      <c r="BX59" s="735" t="s">
        <v>13</v>
      </c>
      <c r="BY59" s="734"/>
      <c r="BZ59" s="736"/>
      <c r="CA59" s="735" t="s">
        <v>13</v>
      </c>
      <c r="CB59" s="738"/>
    </row>
    <row r="60" spans="1:80" ht="19.5" thickBot="1">
      <c r="A60" s="553"/>
      <c r="B60" s="739" t="s">
        <v>51</v>
      </c>
      <c r="C60" s="740">
        <v>10.8</v>
      </c>
      <c r="D60" s="741">
        <v>0.13700000000000001</v>
      </c>
      <c r="E60" s="742" t="s">
        <v>17</v>
      </c>
      <c r="F60" s="743"/>
      <c r="G60" s="743"/>
      <c r="H60" s="744"/>
      <c r="I60" s="745">
        <f>SUM(I57:I58)</f>
        <v>2.5725000000000002</v>
      </c>
      <c r="J60" s="746" t="s">
        <v>13</v>
      </c>
      <c r="K60" s="747">
        <f>SUM(K57:K58)</f>
        <v>1.6828000000000001</v>
      </c>
      <c r="L60" s="745">
        <f>SUM(L57:L58)</f>
        <v>2.3468999999999998</v>
      </c>
      <c r="M60" s="748" t="s">
        <v>13</v>
      </c>
      <c r="N60" s="747">
        <f>SUM(N57:N58)</f>
        <v>1.702</v>
      </c>
      <c r="O60" s="745">
        <f>SUM(O57:O58)</f>
        <v>2.2797000000000001</v>
      </c>
      <c r="P60" s="746" t="s">
        <v>13</v>
      </c>
      <c r="Q60" s="747">
        <f>SUM(Q57:Q58)</f>
        <v>1.7127999999999999</v>
      </c>
      <c r="R60" s="745">
        <f>SUM(R57:R58)</f>
        <v>2.0157000000000003</v>
      </c>
      <c r="S60" s="746" t="s">
        <v>13</v>
      </c>
      <c r="T60" s="747">
        <f>SUM(T57:T58)</f>
        <v>1.6252</v>
      </c>
      <c r="U60" s="745">
        <f>SUM(U57:U58)</f>
        <v>2.2496999999999998</v>
      </c>
      <c r="V60" s="746" t="s">
        <v>13</v>
      </c>
      <c r="W60" s="747">
        <f>SUM(W57:W58)</f>
        <v>1.7188000000000001</v>
      </c>
      <c r="X60" s="745">
        <f>SUM(X57:X58)</f>
        <v>2.3757000000000001</v>
      </c>
      <c r="Y60" s="746" t="s">
        <v>13</v>
      </c>
      <c r="Z60" s="747">
        <f>SUM(Z57:Z58)</f>
        <v>1.72</v>
      </c>
      <c r="AA60" s="745">
        <f>SUM(AA57:AA58)</f>
        <v>2.4369000000000001</v>
      </c>
      <c r="AB60" s="746" t="s">
        <v>13</v>
      </c>
      <c r="AC60" s="747">
        <f>SUM(AC57:AC58)</f>
        <v>1.6647999999999998</v>
      </c>
      <c r="AD60" s="745">
        <f>SUM(AD57:AD58)</f>
        <v>2.7333000000000003</v>
      </c>
      <c r="AE60" s="746" t="s">
        <v>13</v>
      </c>
      <c r="AF60" s="747">
        <f>SUM(AF57:AF58)</f>
        <v>1.75</v>
      </c>
      <c r="AG60" s="745">
        <f>SUM(AG57:AG58)</f>
        <v>3.0885000000000002</v>
      </c>
      <c r="AH60" s="746" t="s">
        <v>13</v>
      </c>
      <c r="AI60" s="747">
        <f>SUM(AI57:AI58)</f>
        <v>1.8088</v>
      </c>
      <c r="AJ60" s="745">
        <f>SUM(AJ57:AJ58)</f>
        <v>3.2253000000000003</v>
      </c>
      <c r="AK60" s="746" t="s">
        <v>13</v>
      </c>
      <c r="AL60" s="747">
        <f>SUM(AL57:AL58)</f>
        <v>1.8051999999999999</v>
      </c>
      <c r="AM60" s="745">
        <f>SUM(AM57:AM58)</f>
        <v>2.9913000000000003</v>
      </c>
      <c r="AN60" s="746" t="s">
        <v>13</v>
      </c>
      <c r="AO60" s="747">
        <f>SUM(AO57:AO58)</f>
        <v>1.63</v>
      </c>
      <c r="AP60" s="745">
        <f>SUM(AP57:AP58)</f>
        <v>3.3561000000000001</v>
      </c>
      <c r="AQ60" s="746" t="s">
        <v>13</v>
      </c>
      <c r="AR60" s="747">
        <f>SUM(AR57:AR58)</f>
        <v>1.9347999999999999</v>
      </c>
      <c r="AS60" s="745">
        <f>SUM(AS57:AS58)</f>
        <v>3.2469000000000001</v>
      </c>
      <c r="AT60" s="746" t="s">
        <v>13</v>
      </c>
      <c r="AU60" s="747">
        <f>SUM(AU57:AU58)</f>
        <v>1.9215999999999998</v>
      </c>
      <c r="AV60" s="745">
        <f>SUM(AV57:AV58)</f>
        <v>3.3021000000000003</v>
      </c>
      <c r="AW60" s="746" t="s">
        <v>13</v>
      </c>
      <c r="AX60" s="747">
        <f>SUM(AX57:AX58)</f>
        <v>2.0500000000000003</v>
      </c>
      <c r="AY60" s="745">
        <f>SUM(AY57:AY58)</f>
        <v>3.2793000000000005</v>
      </c>
      <c r="AZ60" s="746" t="s">
        <v>13</v>
      </c>
      <c r="BA60" s="747">
        <f>SUM(BA57:BA58)</f>
        <v>2.0284</v>
      </c>
      <c r="BB60" s="745">
        <f>SUM(BB57:BB58)</f>
        <v>3.0993000000000004</v>
      </c>
      <c r="BC60" s="746" t="s">
        <v>13</v>
      </c>
      <c r="BD60" s="747">
        <f>SUM(BD57:BD58)</f>
        <v>2.032</v>
      </c>
      <c r="BE60" s="745">
        <f>SUM(BE57:BE58)</f>
        <v>2.9793000000000003</v>
      </c>
      <c r="BF60" s="746" t="s">
        <v>13</v>
      </c>
      <c r="BG60" s="747">
        <f>SUM(BG57:BG58)</f>
        <v>1.9912000000000001</v>
      </c>
      <c r="BH60" s="745">
        <f>SUM(BH57:BH58)</f>
        <v>2.9876999999999998</v>
      </c>
      <c r="BI60" s="746" t="s">
        <v>13</v>
      </c>
      <c r="BJ60" s="747">
        <f>SUM(BJ57:BJ58)</f>
        <v>1.966</v>
      </c>
      <c r="BK60" s="745">
        <f>SUM(BK57:BK58)</f>
        <v>2.9073000000000002</v>
      </c>
      <c r="BL60" s="746" t="s">
        <v>13</v>
      </c>
      <c r="BM60" s="747">
        <f>SUM(BM57:BM58)</f>
        <v>1.8268</v>
      </c>
      <c r="BN60" s="745">
        <f>SUM(BN57:BN58)</f>
        <v>2.9133000000000004</v>
      </c>
      <c r="BO60" s="746" t="s">
        <v>13</v>
      </c>
      <c r="BP60" s="747">
        <f>SUM(BP57:BP58)</f>
        <v>1.7655999999999998</v>
      </c>
      <c r="BQ60" s="745">
        <f>SUM(BQ57:BQ58)</f>
        <v>3.1316999999999999</v>
      </c>
      <c r="BR60" s="746" t="s">
        <v>13</v>
      </c>
      <c r="BS60" s="747">
        <f>SUM(BS57:BS58)</f>
        <v>1.8388</v>
      </c>
      <c r="BT60" s="745">
        <f>SUM(BT57:BT58)</f>
        <v>3.1953000000000005</v>
      </c>
      <c r="BU60" s="746" t="s">
        <v>13</v>
      </c>
      <c r="BV60" s="747">
        <f>SUM(BV57:BV58)</f>
        <v>1.8219999999999998</v>
      </c>
      <c r="BW60" s="745">
        <f>SUM(BW57:BW58)</f>
        <v>3.2841</v>
      </c>
      <c r="BX60" s="746" t="s">
        <v>13</v>
      </c>
      <c r="BY60" s="747">
        <f>SUM(BY57:BY58)</f>
        <v>1.7283999999999999</v>
      </c>
      <c r="BZ60" s="745">
        <f>SUM(BZ57:BZ58)</f>
        <v>3.0705</v>
      </c>
      <c r="CA60" s="746" t="s">
        <v>13</v>
      </c>
      <c r="CB60" s="747">
        <f>SUM(CB57:CB58)</f>
        <v>1.7464</v>
      </c>
    </row>
    <row r="61" spans="1:80" ht="15.75" thickBot="1">
      <c r="A61" s="553"/>
      <c r="B61" s="749"/>
      <c r="C61" s="750"/>
      <c r="D61" s="751"/>
      <c r="E61" s="508" t="s">
        <v>10</v>
      </c>
      <c r="F61" s="508"/>
      <c r="G61" s="508"/>
      <c r="H61" s="509"/>
      <c r="I61" s="752"/>
      <c r="J61" s="752"/>
      <c r="K61" s="752"/>
      <c r="L61" s="752"/>
      <c r="M61" s="752"/>
      <c r="N61" s="752"/>
      <c r="O61" s="752"/>
      <c r="P61" s="752"/>
      <c r="Q61" s="752"/>
      <c r="R61" s="752"/>
      <c r="S61" s="753"/>
      <c r="T61" s="753"/>
      <c r="U61" s="752"/>
      <c r="V61" s="752"/>
      <c r="W61" s="752"/>
      <c r="X61" s="752"/>
      <c r="Y61" s="752"/>
      <c r="Z61" s="752"/>
      <c r="AA61" s="752"/>
      <c r="AB61" s="752"/>
      <c r="AC61" s="752"/>
      <c r="AD61" s="752"/>
      <c r="AE61" s="753"/>
      <c r="AF61" s="753"/>
      <c r="AG61" s="752"/>
      <c r="AH61" s="752"/>
      <c r="AI61" s="752"/>
      <c r="AJ61" s="752"/>
      <c r="AK61" s="752"/>
      <c r="AL61" s="752"/>
      <c r="AM61" s="752"/>
      <c r="AN61" s="752"/>
      <c r="AO61" s="752"/>
      <c r="AP61" s="752"/>
      <c r="AQ61" s="753"/>
      <c r="AR61" s="753"/>
      <c r="AS61" s="752"/>
      <c r="AT61" s="752"/>
      <c r="AU61" s="752"/>
      <c r="AV61" s="752"/>
      <c r="AW61" s="752"/>
      <c r="AX61" s="752"/>
      <c r="AY61" s="752"/>
      <c r="AZ61" s="752"/>
      <c r="BA61" s="752"/>
      <c r="BB61" s="752"/>
      <c r="BC61" s="753"/>
      <c r="BD61" s="753"/>
      <c r="BE61" s="752"/>
      <c r="BF61" s="752"/>
      <c r="BG61" s="752"/>
      <c r="BH61" s="752"/>
      <c r="BI61" s="752"/>
      <c r="BJ61" s="752"/>
      <c r="BK61" s="752"/>
      <c r="BL61" s="752"/>
      <c r="BM61" s="752"/>
      <c r="BN61" s="752"/>
      <c r="BO61" s="753"/>
      <c r="BP61" s="753"/>
      <c r="BQ61" s="752"/>
      <c r="BR61" s="752"/>
      <c r="BS61" s="752"/>
      <c r="BT61" s="752"/>
      <c r="BU61" s="752"/>
      <c r="BV61" s="752"/>
      <c r="BW61" s="752"/>
      <c r="BX61" s="752"/>
      <c r="BY61" s="752"/>
      <c r="BZ61" s="752"/>
      <c r="CA61" s="753"/>
      <c r="CB61" s="753"/>
    </row>
    <row r="62" spans="1:80" ht="15.75" thickBot="1">
      <c r="A62" s="534"/>
      <c r="B62" s="754" t="s">
        <v>32</v>
      </c>
      <c r="C62" s="755"/>
      <c r="D62" s="755"/>
      <c r="E62" s="756"/>
      <c r="F62" s="756"/>
      <c r="G62" s="756"/>
      <c r="H62" s="756"/>
      <c r="I62" s="756"/>
      <c r="J62" s="756"/>
      <c r="K62" s="756"/>
      <c r="L62" s="756"/>
      <c r="M62" s="756"/>
      <c r="N62" s="756"/>
      <c r="O62" s="756"/>
      <c r="P62" s="756"/>
      <c r="Q62" s="756"/>
      <c r="R62" s="756"/>
      <c r="S62" s="756"/>
      <c r="T62" s="757"/>
    </row>
    <row r="65" spans="1:23" ht="15.75" customHeight="1">
      <c r="A65" s="758" t="s">
        <v>164</v>
      </c>
      <c r="B65" s="758"/>
      <c r="C65" s="758"/>
      <c r="D65" s="758"/>
      <c r="E65" s="758"/>
      <c r="F65" s="758"/>
      <c r="G65" s="758"/>
      <c r="H65" s="758"/>
      <c r="I65" s="758"/>
      <c r="J65" s="758"/>
      <c r="K65" s="758"/>
      <c r="L65" s="758"/>
      <c r="M65" s="758"/>
      <c r="N65" s="758"/>
      <c r="O65" s="758"/>
      <c r="P65" s="758"/>
      <c r="Q65" s="758"/>
      <c r="R65" s="758"/>
      <c r="S65" s="758"/>
      <c r="T65" s="758"/>
      <c r="U65" s="758"/>
      <c r="V65" s="758"/>
      <c r="W65" s="758"/>
    </row>
  </sheetData>
  <mergeCells count="287">
    <mergeCell ref="BZ61:CB61"/>
    <mergeCell ref="B62:T62"/>
    <mergeCell ref="A65:W65"/>
    <mergeCell ref="BH61:BJ61"/>
    <mergeCell ref="BK61:BM61"/>
    <mergeCell ref="BN61:BP61"/>
    <mergeCell ref="BQ61:BS61"/>
    <mergeCell ref="BT61:BV61"/>
    <mergeCell ref="BW61:BY61"/>
    <mergeCell ref="AP61:AR61"/>
    <mergeCell ref="AS61:AU61"/>
    <mergeCell ref="AV61:AX61"/>
    <mergeCell ref="AY61:BA61"/>
    <mergeCell ref="BB61:BD61"/>
    <mergeCell ref="BE61:BG61"/>
    <mergeCell ref="X61:Z61"/>
    <mergeCell ref="AA61:AC61"/>
    <mergeCell ref="AD61:AF61"/>
    <mergeCell ref="AG61:AI61"/>
    <mergeCell ref="AJ61:AL61"/>
    <mergeCell ref="AM61:AO61"/>
    <mergeCell ref="E61:H61"/>
    <mergeCell ref="I61:K61"/>
    <mergeCell ref="L61:N61"/>
    <mergeCell ref="O61:Q61"/>
    <mergeCell ref="R61:T61"/>
    <mergeCell ref="U61:W61"/>
    <mergeCell ref="F56:G56"/>
    <mergeCell ref="B57:B59"/>
    <mergeCell ref="F57:G57"/>
    <mergeCell ref="F58:G58"/>
    <mergeCell ref="F59:G59"/>
    <mergeCell ref="E60:H60"/>
    <mergeCell ref="BN51:BP51"/>
    <mergeCell ref="BQ51:BS51"/>
    <mergeCell ref="BT51:BV51"/>
    <mergeCell ref="BW51:BY51"/>
    <mergeCell ref="BZ51:CB51"/>
    <mergeCell ref="B52:D55"/>
    <mergeCell ref="E52:H52"/>
    <mergeCell ref="E53:H53"/>
    <mergeCell ref="E54:H54"/>
    <mergeCell ref="E55:H55"/>
    <mergeCell ref="AV51:AX51"/>
    <mergeCell ref="AY51:BA51"/>
    <mergeCell ref="BB51:BD51"/>
    <mergeCell ref="BE51:BG51"/>
    <mergeCell ref="BH51:BJ51"/>
    <mergeCell ref="BK51:BM51"/>
    <mergeCell ref="AD51:AF51"/>
    <mergeCell ref="AG51:AI51"/>
    <mergeCell ref="AJ51:AL51"/>
    <mergeCell ref="AM51:AO51"/>
    <mergeCell ref="AP51:AR51"/>
    <mergeCell ref="AS51:AU51"/>
    <mergeCell ref="BW50:BY50"/>
    <mergeCell ref="BZ50:CB50"/>
    <mergeCell ref="E51:H51"/>
    <mergeCell ref="I51:K51"/>
    <mergeCell ref="L51:N51"/>
    <mergeCell ref="O51:Q51"/>
    <mergeCell ref="R51:T51"/>
    <mergeCell ref="U51:W51"/>
    <mergeCell ref="X51:Z51"/>
    <mergeCell ref="AA51:AC51"/>
    <mergeCell ref="BE50:BG50"/>
    <mergeCell ref="BH50:BJ50"/>
    <mergeCell ref="BK50:BM50"/>
    <mergeCell ref="BN50:BP50"/>
    <mergeCell ref="BQ50:BS50"/>
    <mergeCell ref="BT50:BV50"/>
    <mergeCell ref="AM50:AO50"/>
    <mergeCell ref="AP50:AR50"/>
    <mergeCell ref="AS50:AU50"/>
    <mergeCell ref="AV50:AX50"/>
    <mergeCell ref="AY50:BA50"/>
    <mergeCell ref="BB50:BD50"/>
    <mergeCell ref="U50:W50"/>
    <mergeCell ref="X50:Z50"/>
    <mergeCell ref="AA50:AC50"/>
    <mergeCell ref="AD50:AF50"/>
    <mergeCell ref="AG50:AI50"/>
    <mergeCell ref="AJ50:AL50"/>
    <mergeCell ref="BN49:BP49"/>
    <mergeCell ref="BQ49:BS49"/>
    <mergeCell ref="BT49:BV49"/>
    <mergeCell ref="BW49:BY49"/>
    <mergeCell ref="BZ49:CB49"/>
    <mergeCell ref="E50:H50"/>
    <mergeCell ref="I50:K50"/>
    <mergeCell ref="L50:N50"/>
    <mergeCell ref="O50:Q50"/>
    <mergeCell ref="R50:T50"/>
    <mergeCell ref="AV49:AX49"/>
    <mergeCell ref="AY49:BA49"/>
    <mergeCell ref="BB49:BD49"/>
    <mergeCell ref="BE49:BG49"/>
    <mergeCell ref="BH49:BJ49"/>
    <mergeCell ref="BK49:BM49"/>
    <mergeCell ref="AD49:AF49"/>
    <mergeCell ref="AG49:AI49"/>
    <mergeCell ref="AJ49:AL49"/>
    <mergeCell ref="AM49:AO49"/>
    <mergeCell ref="AP49:AR49"/>
    <mergeCell ref="AS49:AU49"/>
    <mergeCell ref="BW48:BY48"/>
    <mergeCell ref="BZ48:CB48"/>
    <mergeCell ref="E49:H49"/>
    <mergeCell ref="I49:K49"/>
    <mergeCell ref="L49:N49"/>
    <mergeCell ref="O49:Q49"/>
    <mergeCell ref="R49:T49"/>
    <mergeCell ref="U49:W49"/>
    <mergeCell ref="X49:Z49"/>
    <mergeCell ref="AA49:AC49"/>
    <mergeCell ref="BE48:BG48"/>
    <mergeCell ref="BH48:BJ48"/>
    <mergeCell ref="BK48:BM48"/>
    <mergeCell ref="BN48:BP48"/>
    <mergeCell ref="BQ48:BS48"/>
    <mergeCell ref="BT48:BV48"/>
    <mergeCell ref="AM48:AO48"/>
    <mergeCell ref="AP48:AR48"/>
    <mergeCell ref="AS48:AU48"/>
    <mergeCell ref="AV48:AX48"/>
    <mergeCell ref="AY48:BA48"/>
    <mergeCell ref="BB48:BD48"/>
    <mergeCell ref="U48:W48"/>
    <mergeCell ref="X48:Z48"/>
    <mergeCell ref="AA48:AC48"/>
    <mergeCell ref="AD48:AF48"/>
    <mergeCell ref="AG48:AI48"/>
    <mergeCell ref="AJ48:AL48"/>
    <mergeCell ref="B48:D51"/>
    <mergeCell ref="E48:H48"/>
    <mergeCell ref="I48:K48"/>
    <mergeCell ref="L48:N48"/>
    <mergeCell ref="O48:Q48"/>
    <mergeCell ref="R48:T48"/>
    <mergeCell ref="BK47:BM47"/>
    <mergeCell ref="BN47:BP47"/>
    <mergeCell ref="BQ47:BS47"/>
    <mergeCell ref="BT47:BV47"/>
    <mergeCell ref="BW47:BY47"/>
    <mergeCell ref="BZ47:CB47"/>
    <mergeCell ref="AS47:AU47"/>
    <mergeCell ref="AV47:AX47"/>
    <mergeCell ref="AY47:BA47"/>
    <mergeCell ref="BB47:BD47"/>
    <mergeCell ref="BE47:BG47"/>
    <mergeCell ref="BH47:BJ47"/>
    <mergeCell ref="AA47:AC47"/>
    <mergeCell ref="AD47:AF47"/>
    <mergeCell ref="AG47:AI47"/>
    <mergeCell ref="AJ47:AL47"/>
    <mergeCell ref="AM47:AO47"/>
    <mergeCell ref="AP47:AR47"/>
    <mergeCell ref="I47:K47"/>
    <mergeCell ref="L47:N47"/>
    <mergeCell ref="O47:Q47"/>
    <mergeCell ref="R47:T47"/>
    <mergeCell ref="U47:W47"/>
    <mergeCell ref="X47:Z47"/>
    <mergeCell ref="B44:D44"/>
    <mergeCell ref="E44:H44"/>
    <mergeCell ref="B45:C47"/>
    <mergeCell ref="E45:H45"/>
    <mergeCell ref="E46:H46"/>
    <mergeCell ref="E47:H47"/>
    <mergeCell ref="C38:D38"/>
    <mergeCell ref="C39:D39"/>
    <mergeCell ref="C41:D41"/>
    <mergeCell ref="C42:D42"/>
    <mergeCell ref="B43:D43"/>
    <mergeCell ref="E43:H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BW17:BY17"/>
    <mergeCell ref="BZ17:CB17"/>
    <mergeCell ref="C18:C20"/>
    <mergeCell ref="B21:B42"/>
    <mergeCell ref="C21:D22"/>
    <mergeCell ref="E21:F21"/>
    <mergeCell ref="G21:H21"/>
    <mergeCell ref="C23:D23"/>
    <mergeCell ref="C24:D24"/>
    <mergeCell ref="C25:D25"/>
    <mergeCell ref="BE17:BG17"/>
    <mergeCell ref="BH17:BJ17"/>
    <mergeCell ref="BK17:BM17"/>
    <mergeCell ref="BN17:BP17"/>
    <mergeCell ref="BQ17:BS17"/>
    <mergeCell ref="BT17:BV17"/>
    <mergeCell ref="AM17:AO17"/>
    <mergeCell ref="AP17:AR17"/>
    <mergeCell ref="AS17:AU17"/>
    <mergeCell ref="AV17:AX17"/>
    <mergeCell ref="AY17:BA17"/>
    <mergeCell ref="BB17:BD17"/>
    <mergeCell ref="U17:W17"/>
    <mergeCell ref="X17:Z17"/>
    <mergeCell ref="AA17:AC17"/>
    <mergeCell ref="AD17:AF17"/>
    <mergeCell ref="AG17:AI17"/>
    <mergeCell ref="AJ17:AL17"/>
    <mergeCell ref="BW13:BY13"/>
    <mergeCell ref="BZ13:CB13"/>
    <mergeCell ref="E14:F14"/>
    <mergeCell ref="E15:F15"/>
    <mergeCell ref="E16:F16"/>
    <mergeCell ref="E17:H17"/>
    <mergeCell ref="I17:K17"/>
    <mergeCell ref="L17:N17"/>
    <mergeCell ref="O17:Q17"/>
    <mergeCell ref="R17:T17"/>
    <mergeCell ref="BE13:BG13"/>
    <mergeCell ref="BH13:BJ13"/>
    <mergeCell ref="BK13:BM13"/>
    <mergeCell ref="BN13:BP13"/>
    <mergeCell ref="BQ13:BS13"/>
    <mergeCell ref="BT13:BV13"/>
    <mergeCell ref="AM13:AO13"/>
    <mergeCell ref="AP13:AR13"/>
    <mergeCell ref="AS13:AU13"/>
    <mergeCell ref="AV13:AX13"/>
    <mergeCell ref="AY13:BA13"/>
    <mergeCell ref="BB13:BD13"/>
    <mergeCell ref="U13:W13"/>
    <mergeCell ref="X13:Z13"/>
    <mergeCell ref="AA13:AC13"/>
    <mergeCell ref="AD13:AF13"/>
    <mergeCell ref="AG13:AI13"/>
    <mergeCell ref="AJ13:AL13"/>
    <mergeCell ref="E12:F12"/>
    <mergeCell ref="E13:H13"/>
    <mergeCell ref="I13:K13"/>
    <mergeCell ref="L13:N13"/>
    <mergeCell ref="O13:Q13"/>
    <mergeCell ref="R13:T13"/>
    <mergeCell ref="BT3:BV3"/>
    <mergeCell ref="BW3:BY3"/>
    <mergeCell ref="BZ3:CB3"/>
    <mergeCell ref="B6:B20"/>
    <mergeCell ref="E6:F6"/>
    <mergeCell ref="E7:F7"/>
    <mergeCell ref="E8:F8"/>
    <mergeCell ref="E9:H9"/>
    <mergeCell ref="E10:F10"/>
    <mergeCell ref="E11:F11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R3:T3"/>
    <mergeCell ref="U3:W3"/>
    <mergeCell ref="X3:Z3"/>
    <mergeCell ref="AA3:AC3"/>
    <mergeCell ref="AD3:AF3"/>
    <mergeCell ref="AG3:AI3"/>
    <mergeCell ref="A1:Q2"/>
    <mergeCell ref="R1:T2"/>
    <mergeCell ref="U1:U2"/>
    <mergeCell ref="A3:A62"/>
    <mergeCell ref="B3:D5"/>
    <mergeCell ref="E3:F5"/>
    <mergeCell ref="G3:H5"/>
    <mergeCell ref="I3:K3"/>
    <mergeCell ref="L3:N3"/>
    <mergeCell ref="O3:Q3"/>
  </mergeCells>
  <pageMargins left="0.59055118110236227" right="0.39370078740157483" top="0.19685039370078741" bottom="0.19685039370078741" header="0.31496062992125984" footer="0.31496062992125984"/>
  <pageSetup paperSize="9" scale="55" orientation="portrait" r:id="rId1"/>
  <colBreaks count="2" manualBreakCount="2">
    <brk id="26" max="69" man="1"/>
    <brk id="53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ГПП-1</vt:lpstr>
      <vt:lpstr>ГПП-2</vt:lpstr>
      <vt:lpstr>ГПП-3</vt:lpstr>
      <vt:lpstr>Форма №3</vt:lpstr>
      <vt:lpstr>ReportObject1_0</vt:lpstr>
      <vt:lpstr>'ГПП-1'!Область_печати</vt:lpstr>
      <vt:lpstr>'ГПП-2'!Область_печати</vt:lpstr>
      <vt:lpstr>'ГПП-3'!Область_печати</vt:lpstr>
      <vt:lpstr>'Форма №3'!Область_печати</vt:lpstr>
    </vt:vector>
  </TitlesOfParts>
  <Company>rdu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Одинцова Ю.В.</dc:creator>
  <cp:lastModifiedBy>Пользователь Windows</cp:lastModifiedBy>
  <cp:lastPrinted>2016-06-22T05:07:45Z</cp:lastPrinted>
  <dcterms:created xsi:type="dcterms:W3CDTF">2005-11-11T04:24:20Z</dcterms:created>
  <dcterms:modified xsi:type="dcterms:W3CDTF">2016-10-11T03:48:19Z</dcterms:modified>
</cp:coreProperties>
</file>