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1110" yWindow="60" windowWidth="22830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REESTR_ORG!#REF!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<sst xmlns="http://schemas.openxmlformats.org/spreadsheetml/2006/main" count="1651" uniqueCount="942">
  <si>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</si>
  <si>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</si>
  <si>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</si>
  <si>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</si>
  <si>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</si>
  <si>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</si>
  <si>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</si>
  <si>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</si>
  <si>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</si>
  <si>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</si>
  <si>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</si>
  <si>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</si>
  <si>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</si>
  <si>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</si>
  <si>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</si>
  <si>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</si>
  <si>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</si>
  <si>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</si>
  <si>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</si>
  <si>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</si>
  <si>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</si>
  <si>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</si>
  <si>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</si>
  <si>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</si>
  <si>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</si>
  <si>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</si>
  <si>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</si>
  <si>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</si>
  <si>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</si>
  <si>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</si>
  <si>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</si>
  <si>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</si>
  <si>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</si>
  <si>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</si>
  <si>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</si>
  <si>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</si>
  <si>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</si>
  <si>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</si>
  <si>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</si>
  <si>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</si>
  <si>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</si>
  <si>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</si>
  <si>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</si>
  <si>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</si>
  <si>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</si>
  <si>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</si>
  <si>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</si>
  <si>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</si>
  <si>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</si>
  <si>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</si>
  <si>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</si>
  <si>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</si>
  <si>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</si>
  <si>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</si>
  <si>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</si>
  <si>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</si>
  <si>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</si>
  <si>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</si>
  <si>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</si>
  <si>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</si>
  <si>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</si>
  <si>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</si>
  <si>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</si>
  <si>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</si>
  <si>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</si>
  <si>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</si>
  <si>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</si>
  <si>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</si>
  <si>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</si>
  <si>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</si>
  <si>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</si>
  <si>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</si>
  <si>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</si>
  <si>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</si>
  <si>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</si>
  <si>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</si>
  <si>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</si>
  <si>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</si>
  <si>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</si>
  <si>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</si>
  <si>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</si>
  <si>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</si>
  <si>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</si>
  <si>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</si>
  <si>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</si>
  <si>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</si>
  <si>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</si>
  <si>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</si>
  <si>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</si>
  <si>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</si>
  <si>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</si>
  <si>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</si>
  <si>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</si>
  <si>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</si>
  <si>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</si>
  <si>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</si>
  <si>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</si>
  <si>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</si>
  <si>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</si>
  <si>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</si>
  <si>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</si>
  <si>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</si>
  <si>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</si>
  <si>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</si>
  <si>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</si>
  <si>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</si>
  <si>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</si>
  <si>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</si>
  <si>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</si>
  <si>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</si>
  <si>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</si>
  <si>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</si>
  <si>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</si>
  <si>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</si>
  <si>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</si>
  <si>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</si>
  <si>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</si>
  <si>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</si>
  <si>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</si>
  <si>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</si>
  <si>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</si>
  <si>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</si>
  <si>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</si>
  <si>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</si>
  <si>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</si>
  <si>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</si>
  <si>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</si>
  <si>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</si>
  <si>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</si>
  <si>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</si>
  <si>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</si>
  <si>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</si>
  <si>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</si>
  <si>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</si>
  <si>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</si>
  <si>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</si>
  <si>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</si>
  <si>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</si>
  <si>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</si>
  <si>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</si>
  <si>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</si>
  <si>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</si>
  <si>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</si>
  <si>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</si>
  <si>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</si>
  <si>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</si>
  <si>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</si>
  <si>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</si>
  <si>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</si>
  <si>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</si>
  <si>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</si>
  <si>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</si>
  <si>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</si>
  <si>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</si>
  <si>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</si>
  <si>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</si>
  <si>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</si>
  <si>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</si>
  <si>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</si>
  <si>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</si>
  <si>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</si>
  <si>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</si>
  <si>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</si>
  <si>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</si>
  <si>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</si>
  <si>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</si>
  <si>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</si>
  <si>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</si>
  <si>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</si>
  <si>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</si>
  <si>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</si>
  <si>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</si>
  <si>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</si>
  <si>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</si>
  <si>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</si>
  <si>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</si>
  <si>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</si>
  <si>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</si>
  <si>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</si>
  <si>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</si>
  <si>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</si>
  <si>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</si>
  <si>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</si>
  <si>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</si>
  <si>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</si>
  <si>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</si>
  <si>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</si>
  <si>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</si>
  <si>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</si>
  <si>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</si>
  <si>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</si>
  <si>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</si>
  <si>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</si>
  <si>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</si>
  <si>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</si>
  <si>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</si>
  <si>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</si>
  <si>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</si>
  <si>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</si>
  <si>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</si>
  <si>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</si>
  <si>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</si>
  <si>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</si>
  <si>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</si>
  <si>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</si>
  <si>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</si>
  <si>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</si>
  <si>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</si>
  <si>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</si>
  <si>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</si>
  <si>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</si>
  <si>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</si>
  <si>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</si>
  <si>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</si>
  <si>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</si>
  <si>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</si>
  <si>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</si>
  <si>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</si>
  <si>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</si>
  <si>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</si>
  <si>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</si>
  <si>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</si>
  <si>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</si>
  <si>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</si>
  <si>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</si>
  <si>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</si>
  <si>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</si>
  <si>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</si>
  <si>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</si>
  <si>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</si>
  <si>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</si>
  <si>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</si>
  <si>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</si>
  <si>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</si>
  <si>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</si>
  <si>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</si>
  <si>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</si>
  <si>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</si>
  <si>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</si>
  <si>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</si>
  <si>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</si>
  <si>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</si>
  <si>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</si>
  <si>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</si>
  <si>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</si>
  <si>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</si>
  <si>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</si>
  <si>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</si>
  <si>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</si>
  <si>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</si>
  <si>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</si>
  <si>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</si>
  <si>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</si>
  <si>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</si>
  <si>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</si>
  <si>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</si>
  <si>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</si>
  <si>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</si>
  <si>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</si>
  <si>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</si>
  <si>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</si>
  <si>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</si>
  <si>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</si>
  <si>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</si>
  <si>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</si>
  <si>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</si>
  <si>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</si>
  <si>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</si>
  <si>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</si>
  <si>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</si>
  <si>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</si>
  <si>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</si>
  <si>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</si>
  <si>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</si>
  <si>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</si>
  <si>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</si>
  <si>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</si>
  <si>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</si>
  <si>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</si>
  <si>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</si>
  <si>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</si>
  <si>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</si>
  <si>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</si>
  <si>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</si>
  <si>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</si>
  <si>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</si>
  <si>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</si>
  <si>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</si>
  <si>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</si>
  <si>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</si>
  <si>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</si>
  <si>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</si>
  <si>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</si>
  <si>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</si>
  <si>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</si>
  <si>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</si>
  <si>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</si>
  <si>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</si>
  <si>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</si>
  <si>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</si>
  <si>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</si>
  <si>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</si>
  <si>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</si>
  <si>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</si>
  <si>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</si>
  <si>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</si>
  <si>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</si>
  <si>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</si>
  <si>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</si>
  <si>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</si>
  <si>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</si>
  <si>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</si>
  <si>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</si>
  <si>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</si>
  <si>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</si>
  <si>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</si>
  <si>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</si>
  <si>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</si>
  <si>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</si>
  <si>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</si>
  <si>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</si>
  <si>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</si>
  <si>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</si>
  <si>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</si>
  <si>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</si>
  <si>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</si>
  <si>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</si>
  <si>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</si>
  <si>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</si>
  <si>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</si>
  <si>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</si>
  <si>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</si>
  <si>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</si>
  <si>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</si>
  <si>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</si>
  <si>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</si>
  <si>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</si>
  <si>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</si>
  <si>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</si>
  <si>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</si>
  <si>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</si>
  <si>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</si>
  <si>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</si>
  <si>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</si>
  <si>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</si>
  <si>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</si>
  <si>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</si>
  <si>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</si>
  <si>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</si>
  <si>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</si>
  <si>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</si>
  <si>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</si>
  <si>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</si>
  <si>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</si>
  <si>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</si>
  <si>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</si>
  <si>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</si>
  <si>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</si>
  <si>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</si>
  <si>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</si>
  <si>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</si>
  <si>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</si>
  <si>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</si>
  <si>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</si>
  <si>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</si>
  <si>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</si>
  <si>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</si>
  <si>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</si>
  <si>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</si>
  <si>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</si>
  <si>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</si>
  <si>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</si>
  <si>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</si>
  <si>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</si>
  <si>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</si>
  <si>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</si>
  <si>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</si>
  <si>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</si>
  <si>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</si>
  <si>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</si>
  <si>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</si>
  <si>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</si>
  <si>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</si>
  <si>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</si>
  <si>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</si>
  <si>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</si>
  <si>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</si>
  <si>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</si>
  <si>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</si>
  <si>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</si>
  <si>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</si>
  <si>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</si>
  <si>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</si>
  <si>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</si>
  <si>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</si>
  <si>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</si>
  <si>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</si>
  <si>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</si>
  <si>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</si>
  <si>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</si>
  <si>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</si>
  <si>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</si>
  <si>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</si>
  <si>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</si>
  <si>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</si>
  <si>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</si>
  <si>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</si>
  <si>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</si>
  <si>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</si>
  <si>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</si>
  <si>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</si>
  <si>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</si>
  <si>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</si>
  <si>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</si>
  <si>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</si>
  <si>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</si>
  <si>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</si>
  <si>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</si>
  <si>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</si>
  <si>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</si>
  <si>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</si>
  <si>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</si>
  <si>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</si>
  <si>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</si>
  <si>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</si>
  <si>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</si>
  <si>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</si>
  <si>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</si>
  <si>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</si>
  <si>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</si>
  <si>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</si>
  <si>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</si>
  <si>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</si>
  <si>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</si>
  <si>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</si>
  <si>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</si>
  <si>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</si>
  <si>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</si>
  <si>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</si>
  <si>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</si>
  <si>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</si>
  <si>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</si>
  <si>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</si>
  <si>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</si>
  <si>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</si>
  <si>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</si>
  <si>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</si>
  <si>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</si>
  <si>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</si>
  <si>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</si>
  <si>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</si>
  <si>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</si>
  <si>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</si>
  <si>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</si>
  <si>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</si>
  <si>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</si>
  <si>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</si>
  <si>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</si>
  <si>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</si>
  <si>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</si>
  <si>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</si>
  <si>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</si>
  <si>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</si>
  <si>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</si>
  <si>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</si>
  <si>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</si>
  <si>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</si>
  <si>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</si>
  <si>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</si>
  <si>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</si>
  <si>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</si>
  <si>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</si>
  <si>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</si>
  <si>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</si>
  <si>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</si>
  <si>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</si>
  <si>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</si>
  <si>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</si>
  <si>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</si>
  <si>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</si>
  <si>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</si>
  <si>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</si>
  <si>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</si>
  <si>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</si>
  <si>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</si>
  <si>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</si>
  <si>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</si>
  <si>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</si>
  <si>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</si>
  <si>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</si>
  <si>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</si>
  <si>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</si>
  <si>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</si>
  <si>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</si>
  <si>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</si>
  <si>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</si>
  <si>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</si>
  <si>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</si>
  <si>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</si>
  <si>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</si>
  <si>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</si>
  <si>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</si>
  <si>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</si>
  <si>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</si>
  <si>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</si>
  <si>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</si>
  <si>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</si>
  <si>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</si>
  <si>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</si>
  <si>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</si>
  <si>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</si>
  <si>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</si>
  <si>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</si>
  <si>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</si>
  <si>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</si>
  <si>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</si>
  <si>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</si>
  <si>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</si>
  <si>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</si>
  <si>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</si>
  <si>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</si>
  <si>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</si>
  <si>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</si>
  <si>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</si>
  <si>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</si>
  <si>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</si>
  <si>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</si>
  <si>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</si>
  <si>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</si>
  <si>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</si>
  <si>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</si>
  <si>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</si>
  <si>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</si>
  <si>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</si>
  <si>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</si>
  <si>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</si>
  <si>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</si>
  <si>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</si>
  <si>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</si>
  <si>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</si>
  <si>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</si>
  <si>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</si>
  <si>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</si>
  <si>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</si>
  <si>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</si>
  <si>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</si>
  <si>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</si>
  <si>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</si>
  <si>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</si>
  <si>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</si>
  <si>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</si>
  <si>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</si>
  <si>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</si>
  <si>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</si>
  <si>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</si>
  <si>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</si>
  <si>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</si>
  <si>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</si>
  <si>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</si>
  <si>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</si>
  <si>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</si>
  <si>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</si>
  <si>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</si>
  <si>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</si>
  <si>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</si>
  <si>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</si>
  <si>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</si>
  <si>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</si>
  <si>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</si>
  <si>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</si>
  <si>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</si>
  <si>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</si>
  <si>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</si>
  <si>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</si>
  <si>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</si>
  <si>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</si>
  <si>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</si>
  <si>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</si>
  <si>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</si>
  <si>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</si>
  <si>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</si>
  <si>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</si>
  <si>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</si>
  <si>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</si>
  <si>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</si>
  <si>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</si>
  <si>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</si>
  <si>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</si>
  <si>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</si>
  <si>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</si>
  <si>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</si>
  <si>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</si>
  <si>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</si>
  <si>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</si>
  <si>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</si>
  <si>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</si>
  <si>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</si>
  <si>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</si>
  <si>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</si>
  <si>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</si>
  <si>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</si>
  <si>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</si>
  <si>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</si>
  <si>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</si>
  <si>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</si>
  <si>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</si>
  <si>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</si>
  <si>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</si>
  <si>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</si>
  <si>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</si>
  <si>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</si>
  <si>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</si>
  <si>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</si>
  <si>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</si>
  <si>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</si>
  <si>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</si>
  <si>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</si>
  <si>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</si>
  <si>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</si>
  <si>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</si>
  <si>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</si>
  <si>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</si>
  <si>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</si>
  <si>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</si>
  <si>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</si>
  <si>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</si>
  <si>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</si>
  <si>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</si>
  <si>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</si>
  <si>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</si>
  <si>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</si>
  <si>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</si>
  <si>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</si>
  <si>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</si>
  <si>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</si>
  <si>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</si>
  <si>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</si>
  <si>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</si>
  <si>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</si>
  <si>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</si>
  <si>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</si>
  <si>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</si>
  <si>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</si>
  <si>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</si>
  <si>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</si>
  <si>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</si>
  <si>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</si>
  <si>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</si>
  <si>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</si>
  <si>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</si>
  <si>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</si>
  <si>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</si>
  <si>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</si>
  <si>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</si>
  <si>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</si>
  <si>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</si>
  <si>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</si>
  <si>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</si>
  <si>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</si>
  <si>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</si>
  <si>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</si>
  <si>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</si>
  <si>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</si>
  <si>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</si>
  <si>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</si>
  <si>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</si>
  <si>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</si>
  <si>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</si>
  <si>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</si>
  <si>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</si>
  <si>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</si>
  <si>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</si>
  <si>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</si>
  <si>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</si>
  <si>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</si>
  <si>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</si>
  <si>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</si>
  <si>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</si>
  <si>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</si>
  <si>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</si>
  <si>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</si>
  <si>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</si>
  <si>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</si>
  <si>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</si>
  <si>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</si>
  <si>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</si>
  <si>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</si>
  <si>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</si>
  <si>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</si>
  <si>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</si>
  <si>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</si>
  <si>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</si>
  <si>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</si>
  <si>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</si>
  <si>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</si>
  <si>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</si>
  <si>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</si>
  <si>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</si>
  <si>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</si>
  <si>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</si>
  <si>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</si>
  <si>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</si>
  <si>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</si>
  <si>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</si>
  <si>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</si>
  <si>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</si>
  <si>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</si>
  <si>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</si>
  <si>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</si>
  <si>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</si>
  <si>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</si>
  <si>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</si>
  <si>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</si>
  <si>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</si>
  <si>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</si>
  <si>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</si>
  <si>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</si>
  <si>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</si>
  <si>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</si>
  <si>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</si>
  <si>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</si>
  <si>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</si>
  <si>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</si>
  <si>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</si>
  <si>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</si>
  <si>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</si>
  <si>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</si>
  <si>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</si>
  <si>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</si>
  <si>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</si>
  <si>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</si>
  <si>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</si>
  <si>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</si>
  <si>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</si>
  <si>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</si>
  <si>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</si>
  <si>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</si>
  <si>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</si>
  <si>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</si>
  <si>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</si>
  <si>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</si>
  <si>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</si>
  <si>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</si>
  <si>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</si>
  <si>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</si>
  <si>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</si>
  <si>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</si>
  <si>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</si>
  <si>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</si>
  <si>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</si>
  <si>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</si>
  <si>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</si>
  <si>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</si>
  <si>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</si>
  <si>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</si>
  <si>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</si>
  <si>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</si>
  <si>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</si>
  <si>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</si>
  <si>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</si>
  <si>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</si>
  <si>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</si>
  <si>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</si>
  <si>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</si>
  <si>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</si>
  <si>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</si>
  <si>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</si>
  <si>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</si>
  <si>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</si>
  <si>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</si>
  <si>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</si>
  <si>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</si>
  <si>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</si>
  <si>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</si>
  <si>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</si>
  <si>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</si>
  <si>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</si>
  <si>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</si>
  <si>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</si>
  <si>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</si>
  <si>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</si>
  <si>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</si>
  <si>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</si>
  <si>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</si>
  <si>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</si>
  <si>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</si>
  <si>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</si>
  <si>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</si>
  <si>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</si>
  <si>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</si>
  <si>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</si>
  <si>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</si>
  <si>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</si>
  <si>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</si>
  <si>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</si>
  <si>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</si>
  <si>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</si>
  <si>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</si>
  <si>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</si>
  <si>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</si>
  <si>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</si>
  <si>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</si>
  <si>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</si>
  <si>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</si>
  <si>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</si>
  <si>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</si>
  <si>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</si>
  <si>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</si>
  <si>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</si>
  <si>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</si>
  <si>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</si>
  <si>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</si>
  <si>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</si>
  <si>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</si>
  <si>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</si>
  <si>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</si>
  <si>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</si>
  <si>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</si>
  <si>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</si>
  <si>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</si>
  <si>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</si>
  <si>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</si>
  <si>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</si>
  <si>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</si>
  <si>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</si>
  <si>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</si>
  <si>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</si>
  <si>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</si>
  <si>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</si>
  <si>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</si>
  <si>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</si>
  <si>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</si>
  <si>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</si>
  <si>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</si>
  <si>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</si>
  <si>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</si>
  <si>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</si>
  <si>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</si>
  <si>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</si>
  <si>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</si>
  <si>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</si>
  <si>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</si>
  <si>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</si>
  <si>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</si>
  <si>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</si>
  <si>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</si>
  <si>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</si>
  <si>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</si>
  <si>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</si>
  <si>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</si>
  <si>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</si>
  <si>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</si>
  <si>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</si>
  <si>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</si>
  <si>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</si>
  <si>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</si>
  <si>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</si>
  <si>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</si>
  <si>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</si>
  <si>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</si>
  <si>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</si>
  <si>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</si>
  <si>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</si>
  <si>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</si>
  <si>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</si>
  <si>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</si>
  <si>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</si>
  <si>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</si>
  <si>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</si>
  <si>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</si>
  <si>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</si>
  <si>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</si>
  <si>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</si>
  <si>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</si>
  <si>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</si>
  <si>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</si>
  <si>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</si>
  <si>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</si>
  <si>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</si>
  <si>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</si>
  <si>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</si>
  <si>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</si>
  <si>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</si>
  <si>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</si>
  <si>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</si>
  <si>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</si>
  <si>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</si>
  <si>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</si>
  <si>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</si>
  <si>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</si>
  <si>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</si>
  <si>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</si>
  <si>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</si>
  <si>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</si>
  <si>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</si>
  <si>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</si>
  <si>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</si>
  <si>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</si>
  <si>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</si>
  <si>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</si>
  <si>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</si>
  <si>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</si>
  <si>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</si>
  <si>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</si>
  <si>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</si>
  <si>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</si>
  <si>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</si>
  <si>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</si>
  <si>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</si>
  <si>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</si>
  <si>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</si>
  <si>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</si>
  <si>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</si>
  <si>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</si>
  <si>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</si>
  <si>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</si>
  <si>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</si>
  <si>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</si>
  <si>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</si>
  <si>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</si>
  <si>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</si>
  <si>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</si>
  <si>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</si>
  <si>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</si>
  <si>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</si>
  <si>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</si>
  <si>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</si>
  <si>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</si>
  <si>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</si>
  <si>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</si>
  <si>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Дата последнего обновления реестра организаций: 07.11.2019 13:04:59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</si>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</sst>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 hidden="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423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244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4" t="s">
        <v>159</v>
      </c>
      <c r="G21" s="285"/>
      <c r="H21" s="285"/>
      <c r="I21" s="285"/>
      <c r="J21" s="285"/>
      <c r="K21" s="285"/>
      <c r="L21" s="285"/>
      <c r="M21" s="285"/>
      <c r="N21" s="39"/>
      <c r="O21" s="141" t="s">
        <v>158</v>
      </c>
      <c r="P21" s="286" t="s">
        <v>172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4" t="s">
        <v>160</v>
      </c>
      <c r="G22" s="285"/>
      <c r="H22" s="285"/>
      <c r="I22" s="285"/>
      <c r="J22" s="285"/>
      <c r="K22" s="285"/>
      <c r="L22" s="285"/>
      <c r="M22" s="285"/>
      <c r="N22" s="39"/>
      <c r="O22" s="142" t="s">
        <v>158</v>
      </c>
      <c r="P22" s="286" t="s">
        <v>161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89" t="s">
        <v>421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245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162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216</v>
      </c>
      <c r="F59" s="276"/>
      <c r="G59" s="276"/>
      <c r="H59" s="276"/>
      <c r="I59" s="276"/>
      <c r="J59" s="276"/>
      <c r="K59" s="277" t="s">
        <v>213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139</v>
      </c>
      <c r="F60" s="272"/>
      <c r="G60" s="272"/>
      <c r="H60" s="272"/>
      <c r="I60" s="272"/>
      <c r="J60" s="272"/>
      <c r="K60" s="277" t="s">
        <v>215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146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247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249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251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214</v>
      </c>
      <c r="F87" s="272"/>
      <c r="G87" s="272"/>
      <c r="H87" s="272"/>
      <c r="I87" s="272"/>
      <c r="J87" s="272"/>
      <c r="K87" s="277" t="s">
        <v>222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223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224</v>
      </c>
      <c r="F90" s="272"/>
      <c r="G90" s="272"/>
      <c r="H90" s="272"/>
      <c r="I90" s="272"/>
      <c r="J90" s="272"/>
      <c r="K90" s="273" t="s">
        <v>230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225</v>
      </c>
      <c r="F91" s="272"/>
      <c r="G91" s="272"/>
      <c r="H91" s="272"/>
      <c r="I91" s="272"/>
      <c r="J91" s="272"/>
      <c r="K91" s="296" t="s">
        <v>231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224</v>
      </c>
      <c r="F93" s="272"/>
      <c r="G93" s="272"/>
      <c r="H93" s="272"/>
      <c r="I93" s="272"/>
      <c r="J93" s="272"/>
      <c r="K93" s="273" t="s">
        <v>407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225</v>
      </c>
      <c r="F94" s="272"/>
      <c r="G94" s="272"/>
      <c r="H94" s="272"/>
      <c r="I94" s="272"/>
      <c r="J94" s="272"/>
      <c r="K94" s="296" t="s">
        <v>408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163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164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166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84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L46" sqref="L46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121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930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27" activePane="bottomRight" state="frozen"/>
      <selection activeCell="C7" sqref="C7"/>
      <selection pane="topRight" activeCell="G7" sqref="G7"/>
      <selection pane="bottomLeft" activeCell="C13" sqref="C13"/>
      <selection pane="bottomRight" activeCell="G152" sqref="G152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184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305" t="s">
        <v>168</v>
      </c>
      <c r="E11" s="307" t="s">
        <v>185</v>
      </c>
      <c r="F11" s="307" t="s">
        <v>148</v>
      </c>
      <c r="G11" s="307" t="s">
        <v>186</v>
      </c>
      <c r="H11" s="307" t="s">
        <v>187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46657.656999999999</v>
      </c>
      <c r="H15" s="232">
        <f>H16+H17+H20+H23</f>
        <v>46454.428</v>
      </c>
      <c r="I15" s="232">
        <f>I16+I17+I20+I23</f>
        <v>0</v>
      </c>
      <c r="J15" s="232">
        <f>J16+J17+J20+J23</f>
        <v>203.22900000000001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46657.656999999999</v>
      </c>
      <c r="H23" s="232">
        <f>SUM(H24:H28)</f>
        <v>46454.428</v>
      </c>
      <c r="I23" s="232">
        <f>SUM(I24:I28)</f>
        <v>0</v>
      </c>
      <c r="J23" s="232">
        <f>SUM(J24:J28)</f>
        <v>203.22900000000001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46362.601999999999</v>
      </c>
      <c r="H25" s="239">
        <v>46362.601999999999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91.825999999999993</v>
      </c>
      <c r="H26" s="239">
        <v>91.825999999999993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203.22900000000001</v>
      </c>
      <c r="H27" s="239"/>
      <c r="I27" s="239"/>
      <c r="J27" s="239">
        <v>203.22900000000001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214.679</v>
      </c>
      <c r="H29" s="232">
        <f>H31+H32+H33</f>
        <v>0</v>
      </c>
      <c r="I29" s="232">
        <f>I30+I32+I33</f>
        <v>0</v>
      </c>
      <c r="J29" s="232">
        <f>J30+J31+J33</f>
        <v>11.449999999999989</v>
      </c>
      <c r="K29" s="232">
        <f>K30+K31+K32</f>
        <v>203.22900000000001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11.449999999999989</v>
      </c>
      <c r="H30" s="207"/>
      <c r="I30" s="233"/>
      <c r="J30" s="233">
        <f>J35-J27</f>
        <v>11.449999999999989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203.22900000000001</v>
      </c>
      <c r="H32" s="233"/>
      <c r="I32" s="233"/>
      <c r="J32" s="207"/>
      <c r="K32" s="233">
        <v>203.22900000000001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46385.870999999992</v>
      </c>
      <c r="H35" s="232">
        <f>H36+H38+H41+H46</f>
        <v>45981.527999999998</v>
      </c>
      <c r="I35" s="232">
        <f>I36+I38+I41+I46</f>
        <v>0</v>
      </c>
      <c r="J35" s="232">
        <f>J36+J38+J41+J46</f>
        <v>214.679</v>
      </c>
      <c r="K35" s="232">
        <f>K36+K38+K41+K46</f>
        <v>189.66399999999999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38476.710999999996</v>
      </c>
      <c r="H38" s="233">
        <v>38273.11</v>
      </c>
      <c r="I38" s="233"/>
      <c r="J38" s="266">
        <v>13.936999999999999</v>
      </c>
      <c r="K38" s="233">
        <v>189.66399999999999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7909.1600000000008</v>
      </c>
      <c r="H41" s="232">
        <f>SUM(H42:H45)</f>
        <v>7708.4180000000006</v>
      </c>
      <c r="I41" s="232">
        <f>SUM(I42:I45)</f>
        <v>0</v>
      </c>
      <c r="J41" s="232">
        <f>SUM(J42:J45)</f>
        <v>200.74199999999999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99.853999999999999</v>
      </c>
      <c r="H43" s="266">
        <v>30.837</v>
      </c>
      <c r="I43" s="239"/>
      <c r="J43" s="266">
        <v>69.016999999999996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7809.3060000000005</v>
      </c>
      <c r="H44" s="239">
        <v>7677.5810000000001</v>
      </c>
      <c r="I44" s="239"/>
      <c r="J44" s="239">
        <v>131.72499999999999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214.679</v>
      </c>
      <c r="H47" s="233">
        <f>J30+K32</f>
        <v>214.679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271.786</v>
      </c>
      <c r="H50" s="233">
        <v>269.41602999999998</v>
      </c>
      <c r="I50" s="233"/>
      <c r="J50" s="233">
        <v>1.25837</v>
      </c>
      <c r="K50" s="233">
        <v>1.1115999999999999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232.20000000000002</v>
      </c>
      <c r="H52" s="233">
        <v>229.8</v>
      </c>
      <c r="I52" s="233"/>
      <c r="J52" s="233">
        <v>1.5</v>
      </c>
      <c r="K52" s="233">
        <v>0.9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39.585999999999963</v>
      </c>
      <c r="H53" s="232">
        <f>H50-H52</f>
        <v>39.616029999999967</v>
      </c>
      <c r="I53" s="232">
        <f>I50-I52</f>
        <v>0</v>
      </c>
      <c r="J53" s="232">
        <f>J50-J52</f>
        <v>-0.24163000000000001</v>
      </c>
      <c r="K53" s="232">
        <f>K50-K52</f>
        <v>0.2115999999999999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4.6895820560166612E-12</v>
      </c>
      <c r="H54" s="232">
        <f>(H15+H29+H34)-(H35+H47+H48+H49+H50)</f>
        <v>-11.195029999995313</v>
      </c>
      <c r="I54" s="232">
        <f>(I15+I29+I34)-(I35+I47+I48+I49+I50)</f>
        <v>0</v>
      </c>
      <c r="J54" s="232">
        <f>(J15+J29+J34)-(J35+J47+J48+J49+J50)</f>
        <v>-1.2583700000000135</v>
      </c>
      <c r="K54" s="232">
        <f>(K15+K29+K34)-(K35+K47+K48+K49+K50)</f>
        <v>12.453400000000016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46385.870999999992</v>
      </c>
      <c r="H128" s="253">
        <f>SUM(H129:H130)</f>
        <v>45981.527999999998</v>
      </c>
      <c r="I128" s="253">
        <f>SUM(I129:I130)</f>
        <v>0</v>
      </c>
      <c r="J128" s="253">
        <f>SUM(J129:J130)</f>
        <v>214.679</v>
      </c>
      <c r="K128" s="253">
        <f>SUM(K129:K130)</f>
        <v>189.66399999999999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46385.870999999992</v>
      </c>
      <c r="H130" s="253">
        <f>H132</f>
        <v>45981.527999999998</v>
      </c>
      <c r="I130" s="253">
        <f>I132</f>
        <v>0</v>
      </c>
      <c r="J130" s="253">
        <f>J132</f>
        <v>214.679</v>
      </c>
      <c r="K130" s="253">
        <f>K132</f>
        <v>189.66399999999999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46385.870999999992</v>
      </c>
      <c r="H132" s="235">
        <v>45981.527999999998</v>
      </c>
      <c r="I132" s="235"/>
      <c r="J132" s="235">
        <v>214.679</v>
      </c>
      <c r="K132" s="235">
        <v>189.66399999999999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3001.6898499999998</v>
      </c>
      <c r="H150" s="254">
        <f>SUM( H151:H152)</f>
        <v>2970.0647899999999</v>
      </c>
      <c r="I150" s="254">
        <f>SUM( I151:I152)</f>
        <v>0</v>
      </c>
      <c r="J150" s="254">
        <f>SUM( J151:J152)</f>
        <v>23.306619999999999</v>
      </c>
      <c r="K150" s="254">
        <f>SUM( K151:K152)</f>
        <v>8.3184400000000007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3001.6898499999998</v>
      </c>
      <c r="H152" s="254">
        <f>H153+H154</f>
        <v>2970.0647899999999</v>
      </c>
      <c r="I152" s="254">
        <f>I153+I154</f>
        <v>0</v>
      </c>
      <c r="J152" s="254">
        <f>J153+J154</f>
        <v>23.306619999999999</v>
      </c>
      <c r="K152" s="254">
        <f>K153+K154</f>
        <v>8.3184400000000007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463.85870999999997</v>
      </c>
      <c r="H154" s="237">
        <v>459.81527999999997</v>
      </c>
      <c r="I154" s="237"/>
      <c r="J154" s="237">
        <v>2.1467900000000002</v>
      </c>
      <c r="K154" s="245">
        <v>1.8966400000000001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298" t="s">
        <v>207</v>
      </c>
      <c r="G157" s="298"/>
      <c r="H157" s="154"/>
      <c r="I157" s="298" t="s">
        <v>205</v>
      </c>
      <c r="J157" s="298"/>
      <c r="K157" s="298"/>
      <c r="L157" s="154"/>
      <c r="M157" s="298" t="s">
        <v>206</v>
      </c>
      <c r="N157" s="29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0" t="s">
        <v>209</v>
      </c>
      <c r="G160" s="300"/>
      <c r="H160" s="300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59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80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80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931</v>
      </c>
      <c r="B70" s="70" t="s">
        <v>591</v>
      </c>
      <c r="C70" s="70" t="s">
        <v>234</v>
      </c>
    </row>
    <row r="71" spans="1:3">
      <c r="A71" s="70" t="s">
        <v>932</v>
      </c>
      <c r="B71" s="70" t="s">
        <v>591</v>
      </c>
      <c r="C71" s="70" t="s">
        <v>234</v>
      </c>
    </row>
    <row r="72" spans="1:3">
      <c r="A72" s="70" t="s">
        <v>933</v>
      </c>
      <c r="B72" s="70" t="s">
        <v>591</v>
      </c>
      <c r="C72" s="70" t="s">
        <v>234</v>
      </c>
    </row>
    <row r="73" spans="1:3">
      <c r="A73" s="70" t="s">
        <v>934</v>
      </c>
      <c r="B73" s="70" t="s">
        <v>591</v>
      </c>
      <c r="C73" s="70" t="s">
        <v>234</v>
      </c>
    </row>
    <row r="74" spans="1:3">
      <c r="A74" s="70" t="s">
        <v>935</v>
      </c>
      <c r="B74" s="70" t="s">
        <v>591</v>
      </c>
      <c r="C74" s="70" t="s">
        <v>234</v>
      </c>
    </row>
    <row r="75" spans="1:3">
      <c r="A75" s="70" t="s">
        <v>936</v>
      </c>
      <c r="B75" s="70" t="s">
        <v>591</v>
      </c>
      <c r="C75" s="70" t="s">
        <v>234</v>
      </c>
    </row>
    <row r="76" spans="1:3">
      <c r="A76" s="70" t="s">
        <v>937</v>
      </c>
      <c r="B76" s="70" t="s">
        <v>591</v>
      </c>
      <c r="C76" s="70" t="s">
        <v>234</v>
      </c>
    </row>
    <row r="77" spans="1:3">
      <c r="A77" s="70" t="s">
        <v>938</v>
      </c>
      <c r="B77" s="70" t="s">
        <v>591</v>
      </c>
      <c r="C77" s="70" t="s">
        <v>234</v>
      </c>
    </row>
    <row r="78" spans="1:3">
      <c r="A78" s="70" t="s">
        <v>939</v>
      </c>
      <c r="B78" s="70" t="s">
        <v>591</v>
      </c>
      <c r="C78" s="70" t="s">
        <v>234</v>
      </c>
    </row>
    <row r="79" spans="1:3">
      <c r="A79" s="70" t="s">
        <v>940</v>
      </c>
      <c r="B79" s="70" t="s">
        <v>591</v>
      </c>
      <c r="C79" s="70" t="s">
        <v>234</v>
      </c>
    </row>
    <row r="80" spans="1:3">
      <c r="A80" s="70" t="s">
        <v>941</v>
      </c>
      <c r="B80" s="70" t="s">
        <v>591</v>
      </c>
      <c r="C80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/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163</vt:i4>
      </vt:variant>
    </vt:vector>
  </HeadingPairs>
  <TitlesOfParts>
    <vt:vector size="168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2020-01-10T04:08:53Z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